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Zastupiteľstvá\Zastupiteľstvo - 14.03.2022\"/>
    </mc:Choice>
  </mc:AlternateContent>
  <bookViews>
    <workbookView xWindow="0" yWindow="0" windowWidth="25200" windowHeight="12570"/>
  </bookViews>
  <sheets>
    <sheet name="príjmy 2021" sheetId="1" r:id="rId1"/>
    <sheet name="výdavky 2021" sheetId="8" r:id="rId2"/>
    <sheet name="List2" sheetId="3" state="hidden" r:id="rId3"/>
    <sheet name="List3" sheetId="4" state="hidden" r:id="rId4"/>
    <sheet name="Hárok1" sheetId="9" state="hidden" r:id="rId5"/>
    <sheet name="Hárok2" sheetId="10" state="hidden" r:id="rId6"/>
  </sheets>
  <definedNames>
    <definedName name="_xlnm.Print_Area" localSheetId="0">'príjmy 2021'!$A$1:$G$70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37" i="1"/>
  <c r="G61" i="1"/>
  <c r="G39" i="1"/>
  <c r="G40" i="1"/>
  <c r="G41" i="1"/>
  <c r="G43" i="1"/>
  <c r="G38" i="1"/>
  <c r="F33" i="1"/>
  <c r="E33" i="1"/>
  <c r="G35" i="1"/>
  <c r="G36" i="1"/>
  <c r="G34" i="1"/>
  <c r="E37" i="1"/>
  <c r="G60" i="1"/>
  <c r="E59" i="1"/>
  <c r="E56" i="1"/>
  <c r="E55" i="1" s="1"/>
  <c r="E49" i="1"/>
  <c r="G54" i="1"/>
  <c r="E53" i="1"/>
  <c r="G46" i="1"/>
  <c r="E45" i="1"/>
  <c r="G48" i="1"/>
  <c r="E47" i="1"/>
  <c r="E31" i="1"/>
  <c r="E27" i="1"/>
  <c r="E25" i="1"/>
  <c r="E23" i="1"/>
  <c r="G21" i="1"/>
  <c r="G22" i="1"/>
  <c r="G20" i="1"/>
  <c r="E19" i="1"/>
  <c r="G13" i="1"/>
  <c r="G15" i="1"/>
  <c r="G16" i="1"/>
  <c r="G17" i="1"/>
  <c r="G12" i="1"/>
  <c r="E11" i="1"/>
  <c r="D11" i="1"/>
  <c r="G8" i="1"/>
  <c r="E7" i="1"/>
  <c r="G9" i="1"/>
  <c r="G10" i="1"/>
  <c r="G6" i="1"/>
  <c r="E5" i="1"/>
  <c r="G27" i="8"/>
  <c r="F17" i="8"/>
  <c r="D17" i="8"/>
  <c r="E17" i="8"/>
  <c r="G20" i="8"/>
  <c r="G19" i="8"/>
  <c r="G18" i="8"/>
  <c r="G25" i="8"/>
  <c r="G24" i="8"/>
  <c r="G22" i="8"/>
  <c r="E21" i="8"/>
  <c r="G16" i="8"/>
  <c r="G15" i="8"/>
  <c r="E12" i="8"/>
  <c r="G14" i="8"/>
  <c r="G13" i="8"/>
  <c r="G11" i="8"/>
  <c r="G10" i="8"/>
  <c r="G26" i="8"/>
  <c r="G6" i="8"/>
  <c r="G7" i="8"/>
  <c r="G8" i="8"/>
  <c r="G9" i="8"/>
  <c r="G5" i="8"/>
  <c r="E4" i="8"/>
  <c r="F59" i="1"/>
  <c r="G59" i="1" s="1"/>
  <c r="D59" i="1"/>
  <c r="F45" i="1"/>
  <c r="G45" i="1" s="1"/>
  <c r="D45" i="1"/>
  <c r="F11" i="1"/>
  <c r="G11" i="1" s="1"/>
  <c r="G24" i="1"/>
  <c r="G26" i="1"/>
  <c r="G28" i="1"/>
  <c r="G29" i="1"/>
  <c r="G30" i="1"/>
  <c r="G50" i="1"/>
  <c r="G58" i="1"/>
  <c r="G33" i="1" l="1"/>
  <c r="E4" i="1"/>
  <c r="E44" i="1"/>
  <c r="E18" i="1"/>
  <c r="E61" i="1" s="1"/>
  <c r="E27" i="8"/>
  <c r="F56" i="1"/>
  <c r="F55" i="1" s="1"/>
  <c r="D56" i="1"/>
  <c r="D55" i="1" s="1"/>
  <c r="F12" i="8"/>
  <c r="G12" i="8" s="1"/>
  <c r="F37" i="1"/>
  <c r="D37" i="1"/>
  <c r="F53" i="1"/>
  <c r="G53" i="1" s="1"/>
  <c r="D53" i="1"/>
  <c r="F49" i="1"/>
  <c r="D49" i="1"/>
  <c r="F27" i="1"/>
  <c r="D27" i="1"/>
  <c r="F25" i="1"/>
  <c r="D25" i="1"/>
  <c r="F19" i="1"/>
  <c r="G19" i="1" s="1"/>
  <c r="D19" i="1"/>
  <c r="G56" i="1" l="1"/>
  <c r="G49" i="1"/>
  <c r="G25" i="1"/>
  <c r="G27" i="1"/>
  <c r="F5" i="1"/>
  <c r="F4" i="8"/>
  <c r="G4" i="8" s="1"/>
  <c r="G5" i="1" l="1"/>
  <c r="G17" i="8"/>
  <c r="F21" i="8" l="1"/>
  <c r="F27" i="8" l="1"/>
  <c r="G21" i="8"/>
  <c r="D4" i="8"/>
  <c r="D12" i="8"/>
  <c r="D21" i="8"/>
  <c r="F47" i="1"/>
  <c r="D47" i="1"/>
  <c r="D44" i="1" s="1"/>
  <c r="F31" i="1"/>
  <c r="D31" i="1"/>
  <c r="D33" i="1"/>
  <c r="F23" i="1"/>
  <c r="D23" i="1"/>
  <c r="F7" i="1"/>
  <c r="D7" i="1"/>
  <c r="D5" i="1"/>
  <c r="G7" i="1" l="1"/>
  <c r="F4" i="1"/>
  <c r="F44" i="1"/>
  <c r="G44" i="1" s="1"/>
  <c r="G47" i="1"/>
  <c r="G23" i="1"/>
  <c r="F18" i="1"/>
  <c r="D18" i="1"/>
  <c r="D27" i="8"/>
  <c r="D4" i="1"/>
  <c r="D61" i="1" l="1"/>
  <c r="G18" i="1"/>
  <c r="F61" i="1"/>
  <c r="G4" i="1"/>
</calcChain>
</file>

<file path=xl/sharedStrings.xml><?xml version="1.0" encoding="utf-8"?>
<sst xmlns="http://schemas.openxmlformats.org/spreadsheetml/2006/main" count="116" uniqueCount="107">
  <si>
    <t>Úroky z vkladov</t>
  </si>
  <si>
    <t>Príjem z predaja pozemkov</t>
  </si>
  <si>
    <t>Odpadové hospodárstvo</t>
  </si>
  <si>
    <t>Rozvoj bývania</t>
  </si>
  <si>
    <t>Šport</t>
  </si>
  <si>
    <t>Prostredie pre život</t>
  </si>
  <si>
    <t>PROGRAM</t>
  </si>
  <si>
    <t>DRUH PRÍJMU</t>
  </si>
  <si>
    <t>PLNENIE V %</t>
  </si>
  <si>
    <t>BEŽNÉ PRÍJMY - DAŇOVÉ</t>
  </si>
  <si>
    <t>Príjmy z vlastníctva</t>
  </si>
  <si>
    <t>Z prenajatých pozemkov</t>
  </si>
  <si>
    <t>Z prenajatých budov, priestorov a objektov (garáže a byty)</t>
  </si>
  <si>
    <t>Daň z príjmov fyzickej osoby</t>
  </si>
  <si>
    <t>Daň z nehnuteľností</t>
  </si>
  <si>
    <t>Z pozemkov</t>
  </si>
  <si>
    <t>Zo stavieb</t>
  </si>
  <si>
    <t>Z bytov a nebytových priestorov v bytovom dome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</si>
  <si>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</si>
  <si>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</si>
  <si>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</si>
  <si>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</si>
  <si>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</si>
  <si>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Za jadrové zariadenia</t>
  </si>
  <si>
    <t>Ostatné poplatky (správne poplatky - overenie)</t>
  </si>
  <si>
    <t>Administratívne poplatky</t>
  </si>
  <si>
    <t>Poplatky a platby z nepriemyselného a náhodného predaja tovaru a služieb</t>
  </si>
  <si>
    <t>Za predaj výrobkov, tovarov a služieb</t>
  </si>
  <si>
    <t>Za školy a školské zariadenia (MŠ – školné)</t>
  </si>
  <si>
    <t>Za stravné</t>
  </si>
  <si>
    <t>POLOŽKY EKONOMICKEJ KLASIFIKÁCIE</t>
  </si>
  <si>
    <t>ZDROJ FINANCOVANIA</t>
  </si>
  <si>
    <t>Príjem z predaja pozemkov a nehmotných aktív</t>
  </si>
  <si>
    <t>KAPITÁLOVÉ PRÍJMY</t>
  </si>
  <si>
    <t>Ostatné príjmy</t>
  </si>
  <si>
    <t>Z odvodov z hazardných hier a iných podobných hier</t>
  </si>
  <si>
    <t>Transfery v rámci verejnej správy</t>
  </si>
  <si>
    <t xml:space="preserve">Zo štátneho rozpočtu </t>
  </si>
  <si>
    <t>Zo štátneho rozpočtu (dotácia na podporu zamestnanosti)</t>
  </si>
  <si>
    <t>PRÍJMY SPOLU</t>
  </si>
  <si>
    <t>Plánovanie, manažment, kontrola</t>
  </si>
  <si>
    <t>Bezpečnosť, právo, poriadok</t>
  </si>
  <si>
    <t>Kultúra</t>
  </si>
  <si>
    <t>Vzdelávanie</t>
  </si>
  <si>
    <t>DRUH VÝDAVKU</t>
  </si>
  <si>
    <t>VÝDAVKY SPOLU</t>
  </si>
  <si>
    <t>Štatutárny zástupca, zamestnanci</t>
  </si>
  <si>
    <t>Energie, komunikácie</t>
  </si>
  <si>
    <t>Materiál, údržba</t>
  </si>
  <si>
    <t>Služby</t>
  </si>
  <si>
    <t>Bežné výdavky</t>
  </si>
  <si>
    <t xml:space="preserve">Rozvoj obce </t>
  </si>
  <si>
    <t>Kapitálové výdavky</t>
  </si>
  <si>
    <t>Prevádzka obecnej knižnice</t>
  </si>
  <si>
    <t>Prevádzka kultúrneho domu</t>
  </si>
  <si>
    <t>Kultúrne aktivity</t>
  </si>
  <si>
    <t>Výnos dane s príjmov poukázaný územnej samospráve</t>
  </si>
  <si>
    <t>Úroky z  vkladov</t>
  </si>
  <si>
    <t>BEŽNÉ PRÍJMY - NEDAŇOVÉ</t>
  </si>
  <si>
    <t>Členstvo obce v samosprávnych organizáciách</t>
  </si>
  <si>
    <t>1.1.1</t>
  </si>
  <si>
    <t>1.1.2</t>
  </si>
  <si>
    <t>1.1.3</t>
  </si>
  <si>
    <t>1.1.4</t>
  </si>
  <si>
    <t>1.2</t>
  </si>
  <si>
    <t>Služby občanom (cintorín)</t>
  </si>
  <si>
    <t>4.1.2</t>
  </si>
  <si>
    <t>4.1.1</t>
  </si>
  <si>
    <t>Výdavkové finančné operácie ( splácanie istiny z bank. úverov )</t>
  </si>
  <si>
    <t>7.1</t>
  </si>
  <si>
    <t>7.2</t>
  </si>
  <si>
    <t>8.1.1</t>
  </si>
  <si>
    <t>8.1.2</t>
  </si>
  <si>
    <t>8.1.3</t>
  </si>
  <si>
    <t>3AC2</t>
  </si>
  <si>
    <t>Zo štátneho rozpočtu (dotácia na podporu nezamestnanosti)</t>
  </si>
  <si>
    <t>Z úhrad za vydobyté nerasty</t>
  </si>
  <si>
    <t>Pokuty, penále a iné sankcie</t>
  </si>
  <si>
    <t>Za porušenie predpisov</t>
  </si>
  <si>
    <t>Zo štátneho účelového fondu</t>
  </si>
  <si>
    <t>131I</t>
  </si>
  <si>
    <t>Zo štátneho rozpočtu (transfer z min. rokov)</t>
  </si>
  <si>
    <t>Transfery od subjektov nezaradených vo verejnej správe</t>
  </si>
  <si>
    <t>Dotácia TAVOS</t>
  </si>
  <si>
    <t>FINANČNÉ OPERÁCIE</t>
  </si>
  <si>
    <t>Prostriedky z predchádzajúcich rokov</t>
  </si>
  <si>
    <t>Za rozvoj</t>
  </si>
  <si>
    <t>Príjmy z refundácie - COVID 19</t>
  </si>
  <si>
    <t>Zo štátneho rozpočtu - dotácia na stravu ( predškoláci v MŠ )</t>
  </si>
  <si>
    <t>Príjem z predaja kapitálových aktív</t>
  </si>
  <si>
    <t>231</t>
  </si>
  <si>
    <t>41</t>
  </si>
  <si>
    <t>Predaj hasičskej techniky</t>
  </si>
  <si>
    <t>Zo štátneho rozpočtu - revitalizácia vnútrobloku</t>
  </si>
  <si>
    <t>Bankové úvery</t>
  </si>
  <si>
    <t>PLNENIE K               31. 12. 2021</t>
  </si>
  <si>
    <t>SCHVÁLENÝ ROZPOČET 2021</t>
  </si>
  <si>
    <t>UPRAVENÝ ROZPOČET 2021</t>
  </si>
  <si>
    <t>7.3</t>
  </si>
  <si>
    <t>Výdavkové finančné operácie</t>
  </si>
  <si>
    <t>VÝDAVKY k 31. 12. 2021</t>
  </si>
  <si>
    <t>PLNENIE K                      31. 12. 2021</t>
  </si>
  <si>
    <t>Dlhodobé - chodníky 2. časť</t>
  </si>
  <si>
    <t>Refundácia platu</t>
  </si>
  <si>
    <t>Dotácia - Vetrolam</t>
  </si>
  <si>
    <t>PRÍJMY k 31. 12. 2021</t>
  </si>
  <si>
    <t>Zo štátneho rozpočtu (Recyklačný 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</si>
</sst>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B];[Red]\-#,##0.00\ [$€-41B]"/>
  </numFmts>
  <fonts count="27" x14ac:knownFonts="1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4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9" fontId="2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8" fillId="0" borderId="0"/>
    <xf numFmtId="9" fontId="2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9" fontId="2" fillId="0" borderId="0"/>
  </cellStyleXfs>
  <cellXfs count="112">
    <xf numFmtId="0" fontId="0" fillId="0" borderId="0" xfId="0"/>
    <xf numFmtId="0" fontId="2" fillId="0" borderId="0" xfId="17"/>
    <xf numFmtId="0" fontId="2" fillId="0" borderId="0" xfId="17" applyProtection="1">
      <protection hidden="1"/>
    </xf>
    <xf numFmtId="0" fontId="5" fillId="0" borderId="0" xfId="17" applyFont="1"/>
    <xf numFmtId="0" fontId="2" fillId="2" borderId="0" xfId="17" applyFill="1" applyAlignment="1" applyProtection="1">
      <alignment horizontal="left"/>
      <protection hidden="1"/>
    </xf>
    <xf numFmtId="0" fontId="4" fillId="2" borderId="0" xfId="17" applyFont="1" applyFill="1" applyAlignment="1">
      <alignment horizontal="center"/>
    </xf>
    <xf numFmtId="0" fontId="5" fillId="2" borderId="0" xfId="17" applyFont="1" applyFill="1" applyAlignment="1">
      <alignment horizontal="center"/>
    </xf>
    <xf numFmtId="0" fontId="8" fillId="0" borderId="0" xfId="8"/>
    <xf numFmtId="0" fontId="7" fillId="0" borderId="0" xfId="17" applyFont="1"/>
    <xf numFmtId="0" fontId="10" fillId="0" borderId="0" xfId="17" applyFont="1"/>
    <xf numFmtId="49" fontId="8" fillId="0" borderId="0" xfId="8" applyNumberFormat="1" applyAlignment="1">
      <alignment horizontal="center" vertical="center"/>
    </xf>
    <xf numFmtId="49" fontId="2" fillId="0" borderId="0" xfId="17" applyNumberFormat="1" applyAlignment="1">
      <alignment horizontal="center" vertical="center"/>
    </xf>
    <xf numFmtId="0" fontId="2" fillId="0" borderId="0" xfId="17" applyBorder="1"/>
    <xf numFmtId="0" fontId="6" fillId="0" borderId="0" xfId="17" applyFont="1" applyBorder="1" applyAlignment="1"/>
    <xf numFmtId="3" fontId="10" fillId="2" borderId="0" xfId="17" applyNumberFormat="1" applyFont="1" applyFill="1" applyBorder="1" applyAlignment="1" applyProtection="1">
      <alignment horizontal="center"/>
      <protection locked="0" hidden="1"/>
    </xf>
    <xf numFmtId="0" fontId="10" fillId="2" borderId="0" xfId="17" applyFont="1" applyFill="1" applyBorder="1" applyAlignment="1">
      <alignment horizontal="center"/>
    </xf>
    <xf numFmtId="3" fontId="12" fillId="2" borderId="0" xfId="18" applyNumberFormat="1" applyFont="1" applyFill="1" applyBorder="1" applyAlignment="1">
      <alignment horizontal="right"/>
    </xf>
    <xf numFmtId="3" fontId="11" fillId="2" borderId="0" xfId="18" applyNumberFormat="1" applyFont="1" applyFill="1" applyBorder="1" applyAlignment="1">
      <alignment horizontal="right"/>
    </xf>
    <xf numFmtId="0" fontId="8" fillId="0" borderId="0" xfId="8" applyBorder="1"/>
    <xf numFmtId="3" fontId="2" fillId="0" borderId="0" xfId="17" applyNumberFormat="1" applyBorder="1" applyProtection="1">
      <protection hidden="1"/>
    </xf>
    <xf numFmtId="0" fontId="5" fillId="0" borderId="0" xfId="17" applyFont="1" applyBorder="1"/>
    <xf numFmtId="0" fontId="19" fillId="0" borderId="0" xfId="0" applyFont="1"/>
    <xf numFmtId="9" fontId="17" fillId="0" borderId="0" xfId="19" applyNumberFormat="1" applyFont="1" applyBorder="1" applyAlignment="1">
      <alignment horizontal="left"/>
    </xf>
    <xf numFmtId="3" fontId="17" fillId="0" borderId="0" xfId="19" applyNumberFormat="1" applyFont="1" applyBorder="1" applyAlignment="1">
      <alignment horizontal="left"/>
    </xf>
    <xf numFmtId="0" fontId="16" fillId="0" borderId="0" xfId="0" applyFont="1"/>
    <xf numFmtId="0" fontId="19" fillId="0" borderId="0" xfId="0" applyFont="1" applyBorder="1"/>
    <xf numFmtId="9" fontId="18" fillId="0" borderId="0" xfId="19" applyNumberFormat="1" applyFont="1" applyBorder="1" applyAlignment="1">
      <alignment horizontal="left" wrapText="1"/>
    </xf>
    <xf numFmtId="9" fontId="17" fillId="2" borderId="0" xfId="19" applyNumberFormat="1" applyFont="1" applyFill="1" applyBorder="1" applyAlignment="1">
      <alignment horizontal="left"/>
    </xf>
    <xf numFmtId="0" fontId="16" fillId="0" borderId="0" xfId="0" applyFont="1" applyBorder="1"/>
    <xf numFmtId="9" fontId="18" fillId="0" borderId="0" xfId="1" applyFont="1" applyFill="1" applyBorder="1" applyAlignment="1">
      <alignment horizontal="left"/>
    </xf>
    <xf numFmtId="0" fontId="16" fillId="0" borderId="0" xfId="0" applyFont="1" applyFill="1" applyBorder="1"/>
    <xf numFmtId="4" fontId="19" fillId="0" borderId="0" xfId="0" applyNumberFormat="1" applyFont="1"/>
    <xf numFmtId="4" fontId="19" fillId="0" borderId="1" xfId="19" applyNumberFormat="1" applyFont="1" applyFill="1" applyBorder="1" applyAlignment="1">
      <alignment horizontal="right"/>
    </xf>
    <xf numFmtId="4" fontId="10" fillId="0" borderId="1" xfId="17" applyNumberFormat="1" applyFont="1" applyFill="1" applyBorder="1" applyAlignment="1"/>
    <xf numFmtId="10" fontId="19" fillId="0" borderId="1" xfId="19" applyNumberFormat="1" applyFont="1" applyFill="1" applyBorder="1" applyAlignment="1">
      <alignment horizontal="right"/>
    </xf>
    <xf numFmtId="0" fontId="19" fillId="0" borderId="0" xfId="0" applyFont="1" applyFill="1"/>
    <xf numFmtId="4" fontId="19" fillId="0" borderId="0" xfId="0" applyNumberFormat="1" applyFont="1" applyFill="1"/>
    <xf numFmtId="4" fontId="2" fillId="0" borderId="0" xfId="17" applyNumberFormat="1"/>
    <xf numFmtId="4" fontId="6" fillId="0" borderId="0" xfId="17" applyNumberFormat="1" applyFont="1" applyBorder="1" applyAlignment="1"/>
    <xf numFmtId="49" fontId="19" fillId="0" borderId="1" xfId="19" applyNumberFormat="1" applyFont="1" applyFill="1" applyBorder="1" applyAlignment="1">
      <alignment horizontal="center"/>
    </xf>
    <xf numFmtId="4" fontId="8" fillId="0" borderId="0" xfId="8" applyNumberFormat="1"/>
    <xf numFmtId="0" fontId="2" fillId="0" borderId="0" xfId="17" applyBorder="1" applyProtection="1">
      <protection hidden="1"/>
    </xf>
    <xf numFmtId="4" fontId="0" fillId="0" borderId="0" xfId="8" applyNumberFormat="1" applyFont="1" applyAlignment="1">
      <alignment horizontal="center" vertical="center"/>
    </xf>
    <xf numFmtId="49" fontId="8" fillId="0" borderId="0" xfId="8" applyNumberFormat="1" applyBorder="1" applyAlignment="1">
      <alignment horizontal="center" vertical="center"/>
    </xf>
    <xf numFmtId="49" fontId="2" fillId="0" borderId="0" xfId="17" applyNumberFormat="1" applyBorder="1" applyAlignment="1">
      <alignment horizontal="center" vertical="center"/>
    </xf>
    <xf numFmtId="4" fontId="14" fillId="2" borderId="0" xfId="18" applyNumberFormat="1" applyFont="1" applyFill="1" applyBorder="1" applyAlignment="1">
      <alignment horizontal="right"/>
    </xf>
    <xf numFmtId="10" fontId="20" fillId="4" borderId="1" xfId="8" applyNumberFormat="1" applyFont="1" applyFill="1" applyBorder="1" applyAlignment="1">
      <alignment horizontal="right" vertical="center"/>
    </xf>
    <xf numFmtId="10" fontId="19" fillId="0" borderId="1" xfId="8" applyNumberFormat="1" applyFont="1" applyFill="1" applyBorder="1" applyAlignment="1">
      <alignment horizontal="right" vertical="center"/>
    </xf>
    <xf numFmtId="4" fontId="2" fillId="0" borderId="0" xfId="17" applyNumberFormat="1" applyBorder="1" applyAlignment="1">
      <alignment horizontal="center" vertical="center"/>
    </xf>
    <xf numFmtId="4" fontId="2" fillId="0" borderId="0" xfId="17" applyNumberFormat="1" applyAlignment="1">
      <alignment horizontal="center" vertical="center"/>
    </xf>
    <xf numFmtId="4" fontId="2" fillId="0" borderId="0" xfId="17" applyNumberFormat="1" applyBorder="1"/>
    <xf numFmtId="4" fontId="17" fillId="4" borderId="1" xfId="17" applyNumberFormat="1" applyFont="1" applyFill="1" applyBorder="1" applyAlignment="1"/>
    <xf numFmtId="4" fontId="22" fillId="3" borderId="1" xfId="18" applyNumberFormat="1" applyFont="1" applyFill="1" applyBorder="1" applyAlignment="1">
      <alignment vertical="center" wrapText="1"/>
    </xf>
    <xf numFmtId="3" fontId="16" fillId="0" borderId="1" xfId="17" applyNumberFormat="1" applyFont="1" applyFill="1" applyBorder="1" applyAlignment="1">
      <alignment horizontal="center"/>
    </xf>
    <xf numFmtId="0" fontId="16" fillId="0" borderId="1" xfId="17" applyFont="1" applyFill="1" applyBorder="1" applyAlignment="1">
      <alignment horizontal="center"/>
    </xf>
    <xf numFmtId="0" fontId="16" fillId="0" borderId="1" xfId="17" applyFont="1" applyFill="1" applyBorder="1" applyAlignment="1"/>
    <xf numFmtId="3" fontId="16" fillId="2" borderId="1" xfId="17" applyNumberFormat="1" applyFont="1" applyFill="1" applyBorder="1" applyAlignment="1" applyProtection="1">
      <alignment horizontal="center"/>
      <protection hidden="1"/>
    </xf>
    <xf numFmtId="0" fontId="16" fillId="0" borderId="1" xfId="17" applyFont="1" applyBorder="1" applyAlignment="1">
      <alignment horizontal="center"/>
    </xf>
    <xf numFmtId="0" fontId="16" fillId="2" borderId="1" xfId="17" applyFont="1" applyFill="1" applyBorder="1" applyAlignment="1">
      <alignment horizontal="left"/>
    </xf>
    <xf numFmtId="4" fontId="16" fillId="2" borderId="1" xfId="18" applyNumberFormat="1" applyFont="1" applyFill="1" applyBorder="1" applyAlignment="1">
      <alignment horizontal="right"/>
    </xf>
    <xf numFmtId="4" fontId="16" fillId="0" borderId="1" xfId="18" applyNumberFormat="1" applyFont="1" applyFill="1" applyBorder="1" applyAlignment="1">
      <alignment horizontal="right"/>
    </xf>
    <xf numFmtId="4" fontId="16" fillId="2" borderId="1" xfId="17" applyNumberFormat="1" applyFont="1" applyFill="1" applyBorder="1" applyAlignment="1">
      <alignment horizontal="right"/>
    </xf>
    <xf numFmtId="4" fontId="16" fillId="0" borderId="1" xfId="17" applyNumberFormat="1" applyFont="1" applyFill="1" applyBorder="1" applyAlignment="1">
      <alignment horizontal="right"/>
    </xf>
    <xf numFmtId="4" fontId="16" fillId="0" borderId="1" xfId="17" applyNumberFormat="1" applyFont="1" applyFill="1" applyBorder="1" applyAlignment="1"/>
    <xf numFmtId="4" fontId="19" fillId="2" borderId="1" xfId="17" applyNumberFormat="1" applyFont="1" applyFill="1" applyBorder="1" applyAlignment="1">
      <alignment horizontal="right"/>
    </xf>
    <xf numFmtId="4" fontId="19" fillId="0" borderId="1" xfId="17" applyNumberFormat="1" applyFont="1" applyFill="1" applyBorder="1" applyAlignment="1">
      <alignment horizontal="right"/>
    </xf>
    <xf numFmtId="3" fontId="19" fillId="0" borderId="1" xfId="17" applyNumberFormat="1" applyFont="1" applyFill="1" applyBorder="1" applyAlignment="1" applyProtection="1">
      <alignment horizontal="center"/>
      <protection hidden="1"/>
    </xf>
    <xf numFmtId="0" fontId="19" fillId="0" borderId="1" xfId="17" applyFont="1" applyFill="1" applyBorder="1" applyAlignment="1">
      <alignment horizontal="center"/>
    </xf>
    <xf numFmtId="0" fontId="19" fillId="0" borderId="1" xfId="17" applyFont="1" applyFill="1" applyBorder="1" applyAlignment="1">
      <alignment horizontal="left"/>
    </xf>
    <xf numFmtId="10" fontId="22" fillId="4" borderId="1" xfId="8" applyNumberFormat="1" applyFont="1" applyFill="1" applyBorder="1" applyAlignment="1">
      <alignment horizontal="right" vertical="center"/>
    </xf>
    <xf numFmtId="49" fontId="15" fillId="5" borderId="1" xfId="18" applyNumberFormat="1" applyFont="1" applyFill="1" applyBorder="1" applyAlignment="1">
      <alignment horizontal="center" vertical="center" wrapText="1"/>
    </xf>
    <xf numFmtId="0" fontId="9" fillId="6" borderId="1" xfId="17" applyFont="1" applyFill="1" applyBorder="1" applyAlignment="1">
      <alignment horizontal="center"/>
    </xf>
    <xf numFmtId="4" fontId="21" fillId="6" borderId="1" xfId="17" applyNumberFormat="1" applyFont="1" applyFill="1" applyBorder="1" applyAlignment="1"/>
    <xf numFmtId="10" fontId="20" fillId="6" borderId="1" xfId="19" applyNumberFormat="1" applyFont="1" applyFill="1" applyBorder="1" applyAlignment="1">
      <alignment horizontal="right"/>
    </xf>
    <xf numFmtId="4" fontId="20" fillId="6" borderId="1" xfId="19" applyNumberFormat="1" applyFont="1" applyFill="1" applyBorder="1" applyAlignment="1">
      <alignment horizontal="right"/>
    </xf>
    <xf numFmtId="4" fontId="9" fillId="6" borderId="1" xfId="17" applyNumberFormat="1" applyFont="1" applyFill="1" applyBorder="1" applyAlignment="1"/>
    <xf numFmtId="4" fontId="25" fillId="7" borderId="1" xfId="17" applyNumberFormat="1" applyFont="1" applyFill="1" applyBorder="1" applyAlignment="1">
      <alignment vertical="center"/>
    </xf>
    <xf numFmtId="10" fontId="24" fillId="7" borderId="1" xfId="19" applyNumberFormat="1" applyFont="1" applyFill="1" applyBorder="1" applyAlignment="1">
      <alignment horizontal="right" vertical="center"/>
    </xf>
    <xf numFmtId="49" fontId="18" fillId="5" borderId="1" xfId="18" applyNumberFormat="1" applyFont="1" applyFill="1" applyBorder="1" applyAlignment="1">
      <alignment horizontal="center" vertical="center" wrapText="1"/>
    </xf>
    <xf numFmtId="4" fontId="24" fillId="7" borderId="1" xfId="17" applyNumberFormat="1" applyFont="1" applyFill="1" applyBorder="1" applyAlignment="1">
      <alignment vertical="center"/>
    </xf>
    <xf numFmtId="10" fontId="24" fillId="7" borderId="1" xfId="8" applyNumberFormat="1" applyFont="1" applyFill="1" applyBorder="1" applyAlignment="1">
      <alignment horizontal="right" vertical="center"/>
    </xf>
    <xf numFmtId="0" fontId="17" fillId="8" borderId="1" xfId="17" applyFont="1" applyFill="1" applyBorder="1" applyAlignment="1"/>
    <xf numFmtId="4" fontId="17" fillId="8" borderId="1" xfId="17" applyNumberFormat="1" applyFont="1" applyFill="1" applyBorder="1" applyAlignment="1"/>
    <xf numFmtId="10" fontId="20" fillId="8" borderId="1" xfId="8" applyNumberFormat="1" applyFont="1" applyFill="1" applyBorder="1" applyAlignment="1">
      <alignment horizontal="right" vertical="center"/>
    </xf>
    <xf numFmtId="4" fontId="20" fillId="8" borderId="1" xfId="17" applyNumberFormat="1" applyFont="1" applyFill="1" applyBorder="1" applyAlignment="1">
      <alignment horizontal="right"/>
    </xf>
    <xf numFmtId="4" fontId="20" fillId="9" borderId="1" xfId="17" applyNumberFormat="1" applyFont="1" applyFill="1" applyBorder="1" applyAlignment="1">
      <alignment horizontal="right"/>
    </xf>
    <xf numFmtId="10" fontId="22" fillId="8" borderId="1" xfId="8" applyNumberFormat="1" applyFont="1" applyFill="1" applyBorder="1" applyAlignment="1">
      <alignment horizontal="right" vertical="center"/>
    </xf>
    <xf numFmtId="10" fontId="26" fillId="0" borderId="1" xfId="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horizontal="left"/>
    </xf>
    <xf numFmtId="0" fontId="17" fillId="8" borderId="3" xfId="17" applyFont="1" applyFill="1" applyBorder="1" applyAlignment="1">
      <alignment horizontal="center"/>
    </xf>
    <xf numFmtId="0" fontId="17" fillId="8" borderId="4" xfId="17" applyFont="1" applyFill="1" applyBorder="1" applyAlignment="1">
      <alignment horizontal="center"/>
    </xf>
    <xf numFmtId="0" fontId="13" fillId="0" borderId="0" xfId="17" applyFont="1" applyAlignment="1">
      <alignment horizontal="left"/>
    </xf>
    <xf numFmtId="0" fontId="17" fillId="8" borderId="1" xfId="17" applyFont="1" applyFill="1" applyBorder="1" applyAlignment="1">
      <alignment horizontal="center"/>
    </xf>
    <xf numFmtId="49" fontId="22" fillId="3" borderId="3" xfId="18" applyNumberFormat="1" applyFont="1" applyFill="1" applyBorder="1" applyAlignment="1">
      <alignment horizontal="center" vertical="center" wrapText="1"/>
    </xf>
    <xf numFmtId="49" fontId="22" fillId="3" borderId="2" xfId="18" applyNumberFormat="1" applyFont="1" applyFill="1" applyBorder="1" applyAlignment="1">
      <alignment horizontal="center" vertical="center" wrapText="1"/>
    </xf>
    <xf numFmtId="49" fontId="22" fillId="3" borderId="4" xfId="18" applyNumberFormat="1" applyFont="1" applyFill="1" applyBorder="1" applyAlignment="1">
      <alignment horizontal="center" vertical="center" wrapText="1"/>
    </xf>
    <xf numFmtId="0" fontId="24" fillId="7" borderId="3" xfId="19" applyFont="1" applyFill="1" applyBorder="1" applyAlignment="1">
      <alignment horizontal="center" vertical="center"/>
    </xf>
    <xf numFmtId="0" fontId="24" fillId="7" borderId="2" xfId="19" applyFont="1" applyFill="1" applyBorder="1" applyAlignment="1">
      <alignment horizontal="center" vertical="center"/>
    </xf>
    <xf numFmtId="0" fontId="24" fillId="7" borderId="4" xfId="19" applyFont="1" applyFill="1" applyBorder="1" applyAlignment="1">
      <alignment horizontal="center" vertical="center"/>
    </xf>
    <xf numFmtId="0" fontId="13" fillId="0" borderId="0" xfId="17" applyFont="1" applyAlignment="1">
      <alignment horizontal="left" vertical="center"/>
    </xf>
    <xf numFmtId="0" fontId="13" fillId="0" borderId="5" xfId="17" applyFont="1" applyBorder="1" applyAlignment="1">
      <alignment horizontal="left" vertical="center"/>
    </xf>
    <xf numFmtId="0" fontId="9" fillId="6" borderId="3" xfId="17" applyFont="1" applyFill="1" applyBorder="1" applyAlignment="1">
      <alignment horizontal="left"/>
    </xf>
    <xf numFmtId="0" fontId="9" fillId="6" borderId="4" xfId="17" applyFont="1" applyFill="1" applyBorder="1" applyAlignment="1">
      <alignment horizontal="left"/>
    </xf>
    <xf numFmtId="0" fontId="9" fillId="6" borderId="2" xfId="17" applyFont="1" applyFill="1" applyBorder="1" applyAlignment="1">
      <alignment horizontal="left"/>
    </xf>
    <xf numFmtId="0" fontId="16" fillId="0" borderId="3" xfId="19" applyFont="1" applyBorder="1" applyAlignment="1">
      <alignment horizontal="left"/>
    </xf>
    <xf numFmtId="0" fontId="16" fillId="0" borderId="4" xfId="19" applyFont="1" applyBorder="1" applyAlignment="1">
      <alignment horizontal="left"/>
    </xf>
    <xf numFmtId="0" fontId="10" fillId="0" borderId="3" xfId="17" applyFont="1" applyFill="1" applyBorder="1" applyAlignment="1">
      <alignment horizontal="left"/>
    </xf>
    <xf numFmtId="0" fontId="10" fillId="0" borderId="4" xfId="17" applyFont="1" applyFill="1" applyBorder="1" applyAlignment="1">
      <alignment horizontal="left"/>
    </xf>
    <xf numFmtId="49" fontId="15" fillId="5" borderId="3" xfId="18" applyNumberFormat="1" applyFont="1" applyFill="1" applyBorder="1" applyAlignment="1">
      <alignment horizontal="center" vertical="center" wrapText="1"/>
    </xf>
    <xf numFmtId="49" fontId="15" fillId="5" borderId="4" xfId="18" applyNumberFormat="1" applyFont="1" applyFill="1" applyBorder="1" applyAlignment="1">
      <alignment horizontal="center" vertical="center" wrapText="1"/>
    </xf>
    <xf numFmtId="0" fontId="19" fillId="0" borderId="3" xfId="19" applyFont="1" applyFill="1" applyBorder="1" applyAlignment="1">
      <alignment horizontal="left"/>
    </xf>
    <xf numFmtId="0" fontId="19" fillId="0" borderId="4" xfId="19" applyFont="1" applyFill="1" applyBorder="1" applyAlignment="1">
      <alignment horizontal="left"/>
    </xf>
  </cellXfs>
  <cellStyles count="21">
    <cellStyle name="Excel Built-in Normal 1" xfId="19"/>
    <cellStyle name="Excel Built-in Normal 1 2" xfId="18"/>
    <cellStyle name="Excel Built-in Normal 2" xfId="17"/>
    <cellStyle name="Excel Built-in Percent 1" xfId="20"/>
    <cellStyle name="Heading 1" xfId="2"/>
    <cellStyle name="Heading 2" xfId="3"/>
    <cellStyle name="Heading 3" xfId="4"/>
    <cellStyle name="Heading1 1" xfId="5"/>
    <cellStyle name="Heading1 2" xfId="6"/>
    <cellStyle name="Heading1 3" xfId="7"/>
    <cellStyle name="Normálna" xfId="0" builtinId="0"/>
    <cellStyle name="Normálna 2" xfId="8"/>
    <cellStyle name="Percentá" xfId="1" builtinId="5"/>
    <cellStyle name="Percentá 2" xfId="9"/>
    <cellStyle name="Result 1" xfId="10"/>
    <cellStyle name="Result 2" xfId="11"/>
    <cellStyle name="Result 3" xfId="12"/>
    <cellStyle name="Result2 1" xfId="13"/>
    <cellStyle name="Result2 1 2" xfId="14"/>
    <cellStyle name="Result2 2" xfId="15"/>
    <cellStyle name="Result2 3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6600"/>
      <rgbColor rgb="00C0C0C0"/>
      <rgbColor rgb="00808080"/>
      <rgbColor rgb="00C6EFCE"/>
      <rgbColor rgb="00993366"/>
      <rgbColor rgb="00EBF1DE"/>
      <rgbColor rgb="00E0FFE0"/>
      <rgbColor rgb="00660066"/>
      <rgbColor rgb="00FF8080"/>
      <rgbColor rgb="000066CC"/>
      <rgbColor rgb="00CCCCCC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D7E4BD"/>
      <rgbColor rgb="00D9D9D9"/>
      <rgbColor rgb="00FF99CC"/>
      <rgbColor rgb="00FFC7CE"/>
      <rgbColor rgb="00FAC090"/>
      <rgbColor rgb="003366FF"/>
      <rgbColor rgb="0033CCCC"/>
      <rgbColor rgb="00C2E49C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C31" zoomScaleNormal="100" workbookViewId="0">
      <selection activeCell="N56" sqref="N56"/>
    </sheetView>
  </sheetViews>
  <sheetFormatPr defaultColWidth="9.140625" defaultRowHeight="14.25" x14ac:dyDescent="0.2"/>
  <cols>
    <col min="1" max="1" width="16.5703125" style="2" hidden="1" customWidth="1"/>
    <col min="2" max="2" width="15.42578125" style="2" hidden="1" customWidth="1"/>
    <col min="3" max="3" width="69.42578125" style="1" customWidth="1"/>
    <col min="4" max="5" width="12.7109375" style="3" customWidth="1"/>
    <col min="6" max="6" width="12.7109375" style="1" customWidth="1"/>
    <col min="7" max="7" width="11.42578125" style="1" customWidth="1"/>
    <col min="8" max="8" width="12.85546875" style="1" customWidth="1"/>
    <col min="9" max="9" width="13.5703125" style="1" hidden="1" customWidth="1"/>
    <col min="10" max="10" width="11.7109375" style="1" hidden="1" customWidth="1"/>
    <col min="11" max="11" width="11.28515625" style="1" hidden="1" customWidth="1"/>
    <col min="12" max="12" width="0" style="1" hidden="1" customWidth="1"/>
    <col min="13" max="13" width="11.7109375" style="1" bestFit="1" customWidth="1"/>
    <col min="14" max="16384" width="9.140625" style="1"/>
  </cols>
  <sheetData>
    <row r="1" spans="1:16" s="9" customFormat="1" ht="28.5" customHeight="1" x14ac:dyDescent="0.3">
      <c r="A1" s="91" t="s">
        <v>105</v>
      </c>
      <c r="B1" s="91"/>
      <c r="C1" s="91"/>
      <c r="D1" s="91"/>
      <c r="E1" s="91"/>
      <c r="F1" s="91"/>
    </row>
    <row r="2" spans="1:16" ht="18" customHeight="1" x14ac:dyDescent="0.25">
      <c r="A2" s="4"/>
      <c r="B2" s="4"/>
      <c r="C2" s="5"/>
      <c r="D2" s="6"/>
      <c r="E2" s="6"/>
    </row>
    <row r="3" spans="1:16" s="11" customFormat="1" ht="48.6" customHeight="1" x14ac:dyDescent="0.2">
      <c r="A3" s="78" t="s">
        <v>30</v>
      </c>
      <c r="B3" s="78" t="s">
        <v>31</v>
      </c>
      <c r="C3" s="78" t="s">
        <v>7</v>
      </c>
      <c r="D3" s="70" t="s">
        <v>96</v>
      </c>
      <c r="E3" s="70" t="s">
        <v>97</v>
      </c>
      <c r="F3" s="78" t="s">
        <v>101</v>
      </c>
      <c r="G3" s="78" t="s">
        <v>8</v>
      </c>
      <c r="H3" s="10"/>
      <c r="I3" s="43"/>
      <c r="J3" s="44"/>
      <c r="K3" s="44"/>
      <c r="L3" s="44"/>
      <c r="M3" s="44"/>
    </row>
    <row r="4" spans="1:16" s="11" customFormat="1" ht="15" customHeight="1" x14ac:dyDescent="0.25">
      <c r="A4" s="93" t="s">
        <v>9</v>
      </c>
      <c r="B4" s="94"/>
      <c r="C4" s="95"/>
      <c r="D4" s="51">
        <f>D5+D7+D11</f>
        <v>332460</v>
      </c>
      <c r="E4" s="51">
        <f>E5+E7+E11</f>
        <v>343460</v>
      </c>
      <c r="F4" s="51">
        <f>F5+F7+F11</f>
        <v>343817.83</v>
      </c>
      <c r="G4" s="46">
        <f>F4/D4</f>
        <v>1.034162997052277</v>
      </c>
      <c r="H4" s="42"/>
      <c r="I4" s="45"/>
      <c r="J4" s="45"/>
      <c r="K4" s="45"/>
      <c r="L4" s="45"/>
      <c r="M4" s="48"/>
      <c r="N4" s="49"/>
      <c r="O4" s="49"/>
      <c r="P4" s="49"/>
    </row>
    <row r="5" spans="1:16" ht="15" x14ac:dyDescent="0.25">
      <c r="A5" s="92">
        <v>111</v>
      </c>
      <c r="B5" s="92"/>
      <c r="C5" s="81" t="s">
        <v>13</v>
      </c>
      <c r="D5" s="82">
        <f>D6</f>
        <v>249857</v>
      </c>
      <c r="E5" s="82">
        <f>E6</f>
        <v>260857</v>
      </c>
      <c r="F5" s="82">
        <f>F6</f>
        <v>263745.15000000002</v>
      </c>
      <c r="G5" s="83">
        <f>F5/E5</f>
        <v>1.0110717749571605</v>
      </c>
      <c r="H5" s="37"/>
      <c r="I5" s="45"/>
      <c r="J5" s="45"/>
      <c r="K5" s="45"/>
      <c r="L5" s="45"/>
      <c r="M5" s="50"/>
      <c r="N5" s="37"/>
      <c r="O5" s="37"/>
      <c r="P5" s="37"/>
    </row>
    <row r="6" spans="1:16" ht="15" x14ac:dyDescent="0.25">
      <c r="A6" s="56">
        <v>111003</v>
      </c>
      <c r="B6" s="57">
        <v>41</v>
      </c>
      <c r="C6" s="58" t="s">
        <v>56</v>
      </c>
      <c r="D6" s="59">
        <v>249857</v>
      </c>
      <c r="E6" s="59">
        <v>260857</v>
      </c>
      <c r="F6" s="60">
        <v>263745.15000000002</v>
      </c>
      <c r="G6" s="47">
        <f>F6/E6</f>
        <v>1.0110717749571605</v>
      </c>
      <c r="H6" s="40"/>
      <c r="I6" s="45"/>
      <c r="J6" s="45"/>
      <c r="K6" s="45"/>
      <c r="L6" s="45"/>
      <c r="M6" s="50"/>
      <c r="N6" s="37"/>
      <c r="O6" s="37"/>
      <c r="P6" s="37"/>
    </row>
    <row r="7" spans="1:16" ht="15" x14ac:dyDescent="0.25">
      <c r="A7" s="92">
        <v>121</v>
      </c>
      <c r="B7" s="92"/>
      <c r="C7" s="81" t="s">
        <v>14</v>
      </c>
      <c r="D7" s="82">
        <f>SUM(D8:D10)</f>
        <v>30900</v>
      </c>
      <c r="E7" s="82">
        <f>SUM(E8:E10)</f>
        <v>30900</v>
      </c>
      <c r="F7" s="82">
        <f t="shared" ref="F7" si="0">SUM(F8:F10)</f>
        <v>29859.309999999998</v>
      </c>
      <c r="G7" s="83">
        <f>F7/E7</f>
        <v>0.96632071197410996</v>
      </c>
      <c r="H7" s="40"/>
      <c r="I7" s="45"/>
      <c r="J7" s="45"/>
      <c r="K7" s="45"/>
      <c r="L7" s="45"/>
      <c r="M7" s="50"/>
      <c r="N7" s="37"/>
      <c r="O7" s="37"/>
      <c r="P7" s="37"/>
    </row>
    <row r="8" spans="1:16" ht="15" x14ac:dyDescent="0.25">
      <c r="A8" s="56">
        <v>121001</v>
      </c>
      <c r="B8" s="57">
        <v>41</v>
      </c>
      <c r="C8" s="58" t="s">
        <v>15</v>
      </c>
      <c r="D8" s="61">
        <v>21000</v>
      </c>
      <c r="E8" s="61">
        <v>21000</v>
      </c>
      <c r="F8" s="62">
        <v>20727.03</v>
      </c>
      <c r="G8" s="47">
        <f>F8/E8</f>
        <v>0.98700142857142847</v>
      </c>
      <c r="H8" s="7"/>
      <c r="I8" s="45"/>
      <c r="J8" s="45"/>
      <c r="K8" s="45"/>
      <c r="L8" s="45"/>
      <c r="M8" s="50"/>
      <c r="N8" s="37"/>
      <c r="O8" s="37"/>
      <c r="P8" s="37"/>
    </row>
    <row r="9" spans="1:16" ht="15" x14ac:dyDescent="0.25">
      <c r="A9" s="56">
        <v>121002</v>
      </c>
      <c r="B9" s="57">
        <v>41</v>
      </c>
      <c r="C9" s="58" t="s">
        <v>16</v>
      </c>
      <c r="D9" s="59">
        <v>9500</v>
      </c>
      <c r="E9" s="59">
        <v>9500</v>
      </c>
      <c r="F9" s="62">
        <v>8869.0499999999993</v>
      </c>
      <c r="G9" s="47">
        <f t="shared" ref="G9:G10" si="1">F9/E9</f>
        <v>0.93358421052631568</v>
      </c>
      <c r="H9" s="7"/>
      <c r="I9" s="45"/>
      <c r="J9" s="45"/>
      <c r="K9" s="45"/>
      <c r="L9" s="45"/>
      <c r="M9" s="50"/>
      <c r="N9" s="37"/>
      <c r="O9" s="37"/>
      <c r="P9" s="37"/>
    </row>
    <row r="10" spans="1:16" ht="15" x14ac:dyDescent="0.25">
      <c r="A10" s="56">
        <v>121003</v>
      </c>
      <c r="B10" s="57">
        <v>41</v>
      </c>
      <c r="C10" s="58" t="s">
        <v>17</v>
      </c>
      <c r="D10" s="61">
        <v>400</v>
      </c>
      <c r="E10" s="61">
        <v>400</v>
      </c>
      <c r="F10" s="62">
        <v>263.23</v>
      </c>
      <c r="G10" s="47">
        <f t="shared" si="1"/>
        <v>0.65807500000000008</v>
      </c>
      <c r="H10" s="7"/>
      <c r="I10" s="45"/>
      <c r="J10" s="45"/>
      <c r="K10" s="45"/>
      <c r="L10" s="45"/>
      <c r="M10" s="50"/>
      <c r="N10" s="37"/>
      <c r="O10" s="37"/>
      <c r="P10" s="37"/>
    </row>
    <row r="11" spans="1:16" ht="15" x14ac:dyDescent="0.25">
      <c r="A11" s="92">
        <v>133</v>
      </c>
      <c r="B11" s="92"/>
      <c r="C11" s="81" t="s">
        <v>18</v>
      </c>
      <c r="D11" s="82">
        <f>SUM(D12:D17)</f>
        <v>51703</v>
      </c>
      <c r="E11" s="82">
        <f>SUM(E12:E17)</f>
        <v>51703</v>
      </c>
      <c r="F11" s="82">
        <f>SUM(F12:F17)</f>
        <v>50213.37</v>
      </c>
      <c r="G11" s="83">
        <f>F11/E11</f>
        <v>0.97118871245382288</v>
      </c>
      <c r="H11" s="7"/>
      <c r="I11" s="45"/>
      <c r="J11" s="45"/>
      <c r="K11" s="45"/>
      <c r="L11" s="45"/>
      <c r="M11" s="50"/>
      <c r="N11" s="37"/>
      <c r="O11" s="37"/>
      <c r="P11" s="37"/>
    </row>
    <row r="12" spans="1:16" ht="15" x14ac:dyDescent="0.25">
      <c r="A12" s="56">
        <v>133001</v>
      </c>
      <c r="B12" s="57">
        <v>41</v>
      </c>
      <c r="C12" s="58" t="s">
        <v>19</v>
      </c>
      <c r="D12" s="59">
        <v>700</v>
      </c>
      <c r="E12" s="59">
        <v>700</v>
      </c>
      <c r="F12" s="60">
        <v>750</v>
      </c>
      <c r="G12" s="47">
        <f>F12/E12</f>
        <v>1.0714285714285714</v>
      </c>
      <c r="H12" s="7"/>
      <c r="I12" s="45"/>
      <c r="J12" s="45"/>
      <c r="K12" s="45"/>
      <c r="L12" s="45"/>
      <c r="M12" s="50"/>
      <c r="N12" s="37"/>
      <c r="O12" s="37"/>
      <c r="P12" s="37"/>
    </row>
    <row r="13" spans="1:16" ht="15" x14ac:dyDescent="0.25">
      <c r="A13" s="56">
        <v>133006</v>
      </c>
      <c r="B13" s="57">
        <v>41</v>
      </c>
      <c r="C13" s="58" t="s">
        <v>20</v>
      </c>
      <c r="D13" s="59">
        <v>250</v>
      </c>
      <c r="E13" s="59">
        <v>250</v>
      </c>
      <c r="F13" s="60">
        <v>510.5</v>
      </c>
      <c r="G13" s="47">
        <f t="shared" ref="G13:G17" si="2">F13/E13</f>
        <v>2.0419999999999998</v>
      </c>
      <c r="H13" s="7"/>
      <c r="I13" s="45"/>
      <c r="J13" s="45"/>
      <c r="K13" s="45"/>
      <c r="L13" s="45"/>
      <c r="M13" s="50"/>
      <c r="N13" s="37"/>
      <c r="O13" s="37"/>
      <c r="P13" s="37"/>
    </row>
    <row r="14" spans="1:16" ht="15" x14ac:dyDescent="0.25">
      <c r="A14" s="56">
        <v>133012</v>
      </c>
      <c r="B14" s="57">
        <v>41</v>
      </c>
      <c r="C14" s="58" t="s">
        <v>21</v>
      </c>
      <c r="D14" s="61">
        <v>0</v>
      </c>
      <c r="E14" s="61">
        <v>0</v>
      </c>
      <c r="F14" s="60">
        <v>0</v>
      </c>
      <c r="G14" s="47">
        <v>0</v>
      </c>
      <c r="I14" s="45"/>
      <c r="J14" s="45"/>
      <c r="K14" s="45"/>
      <c r="L14" s="45"/>
      <c r="M14" s="50"/>
      <c r="N14" s="37"/>
      <c r="O14" s="37"/>
      <c r="P14" s="37"/>
    </row>
    <row r="15" spans="1:16" ht="15" x14ac:dyDescent="0.25">
      <c r="A15" s="56">
        <v>133013</v>
      </c>
      <c r="B15" s="57">
        <v>41</v>
      </c>
      <c r="C15" s="58" t="s">
        <v>22</v>
      </c>
      <c r="D15" s="59">
        <v>20000</v>
      </c>
      <c r="E15" s="59">
        <v>20000</v>
      </c>
      <c r="F15" s="60">
        <v>17349.47</v>
      </c>
      <c r="G15" s="47">
        <f t="shared" si="2"/>
        <v>0.86747350000000001</v>
      </c>
      <c r="I15" s="45"/>
      <c r="J15" s="45"/>
      <c r="K15" s="45"/>
      <c r="L15" s="45"/>
      <c r="M15" s="50"/>
      <c r="N15" s="37"/>
      <c r="O15" s="37"/>
      <c r="P15" s="37"/>
    </row>
    <row r="16" spans="1:16" ht="15" x14ac:dyDescent="0.25">
      <c r="A16" s="56">
        <v>133014</v>
      </c>
      <c r="B16" s="57">
        <v>41</v>
      </c>
      <c r="C16" s="58" t="s">
        <v>23</v>
      </c>
      <c r="D16" s="61">
        <v>5753</v>
      </c>
      <c r="E16" s="61">
        <v>5753</v>
      </c>
      <c r="F16" s="60">
        <v>5753</v>
      </c>
      <c r="G16" s="47">
        <f t="shared" si="2"/>
        <v>1</v>
      </c>
      <c r="H16" s="37"/>
      <c r="I16" s="45"/>
      <c r="J16" s="45"/>
      <c r="K16" s="45"/>
      <c r="L16" s="45"/>
      <c r="M16" s="50"/>
      <c r="N16" s="37"/>
      <c r="O16" s="37"/>
      <c r="P16" s="37"/>
    </row>
    <row r="17" spans="1:16" ht="15" x14ac:dyDescent="0.25">
      <c r="A17" s="56">
        <v>133015</v>
      </c>
      <c r="B17" s="57">
        <v>41</v>
      </c>
      <c r="C17" s="58" t="s">
        <v>86</v>
      </c>
      <c r="D17" s="61">
        <v>25000</v>
      </c>
      <c r="E17" s="61">
        <v>25000</v>
      </c>
      <c r="F17" s="60">
        <v>25850.400000000001</v>
      </c>
      <c r="G17" s="47">
        <f t="shared" si="2"/>
        <v>1.034016</v>
      </c>
      <c r="H17" s="37"/>
      <c r="I17" s="45"/>
      <c r="J17" s="45"/>
      <c r="K17" s="45"/>
      <c r="L17" s="45"/>
      <c r="M17" s="50"/>
      <c r="N17" s="37"/>
      <c r="O17" s="37"/>
      <c r="P17" s="37"/>
    </row>
    <row r="18" spans="1:16" ht="15" customHeight="1" x14ac:dyDescent="0.2">
      <c r="A18" s="93" t="s">
        <v>58</v>
      </c>
      <c r="B18" s="94"/>
      <c r="C18" s="95"/>
      <c r="D18" s="52">
        <f>D19+D23+D25+D27+D31+D33+D37</f>
        <v>132770</v>
      </c>
      <c r="E18" s="52">
        <f>E19+E23+E25+E27+E31+E33+E37</f>
        <v>148454</v>
      </c>
      <c r="F18" s="52">
        <f>F19+F23+F25+F27+F31+F33+F37</f>
        <v>141480.50999999998</v>
      </c>
      <c r="G18" s="46">
        <f t="shared" ref="G18:G58" si="3">F18/D18</f>
        <v>1.0656060103939142</v>
      </c>
      <c r="H18" s="37"/>
      <c r="I18" s="45"/>
      <c r="J18" s="45"/>
      <c r="K18" s="45"/>
      <c r="L18" s="45"/>
      <c r="M18" s="50"/>
      <c r="N18" s="37"/>
      <c r="O18" s="37"/>
      <c r="P18" s="37"/>
    </row>
    <row r="19" spans="1:16" ht="15.6" customHeight="1" x14ac:dyDescent="0.25">
      <c r="A19" s="92">
        <v>212</v>
      </c>
      <c r="B19" s="92"/>
      <c r="C19" s="81" t="s">
        <v>10</v>
      </c>
      <c r="D19" s="82">
        <f>SUM(D20:D22)</f>
        <v>112570</v>
      </c>
      <c r="E19" s="82">
        <f>SUM(E20:E22)</f>
        <v>112570</v>
      </c>
      <c r="F19" s="82">
        <f>SUM(F20:F22)</f>
        <v>104805.04999999999</v>
      </c>
      <c r="G19" s="83">
        <f>F19/E19</f>
        <v>0.93102114240028422</v>
      </c>
      <c r="I19" s="45"/>
      <c r="J19" s="45"/>
      <c r="K19" s="45"/>
      <c r="L19" s="45"/>
      <c r="M19" s="12"/>
    </row>
    <row r="20" spans="1:16" ht="15.6" customHeight="1" x14ac:dyDescent="0.25">
      <c r="A20" s="53">
        <v>212001</v>
      </c>
      <c r="B20" s="54">
        <v>41</v>
      </c>
      <c r="C20" s="55" t="s">
        <v>76</v>
      </c>
      <c r="D20" s="63">
        <v>970</v>
      </c>
      <c r="E20" s="63">
        <v>970</v>
      </c>
      <c r="F20" s="63">
        <v>966.24</v>
      </c>
      <c r="G20" s="47">
        <f>F20/E20</f>
        <v>0.99612371134020616</v>
      </c>
      <c r="I20" s="50"/>
      <c r="J20" s="50"/>
      <c r="K20" s="50"/>
      <c r="L20" s="12"/>
      <c r="M20" s="12"/>
    </row>
    <row r="21" spans="1:16" ht="15" x14ac:dyDescent="0.25">
      <c r="A21" s="56">
        <v>212002</v>
      </c>
      <c r="B21" s="57">
        <v>41</v>
      </c>
      <c r="C21" s="58" t="s">
        <v>11</v>
      </c>
      <c r="D21" s="61">
        <v>1400</v>
      </c>
      <c r="E21" s="61">
        <v>1400</v>
      </c>
      <c r="F21" s="62">
        <v>607.38</v>
      </c>
      <c r="G21" s="47">
        <f t="shared" ref="G21:G22" si="4">F21/E21</f>
        <v>0.43384285714285714</v>
      </c>
      <c r="I21" s="12"/>
      <c r="J21" s="12"/>
      <c r="K21" s="12"/>
      <c r="L21" s="12"/>
      <c r="M21" s="12"/>
    </row>
    <row r="22" spans="1:16" ht="15" x14ac:dyDescent="0.25">
      <c r="A22" s="56">
        <v>212003</v>
      </c>
      <c r="B22" s="57">
        <v>41</v>
      </c>
      <c r="C22" s="58" t="s">
        <v>12</v>
      </c>
      <c r="D22" s="61">
        <v>110200</v>
      </c>
      <c r="E22" s="61">
        <v>110200</v>
      </c>
      <c r="F22" s="62">
        <v>103231.43</v>
      </c>
      <c r="G22" s="47">
        <f t="shared" si="4"/>
        <v>0.93676433756805799</v>
      </c>
      <c r="I22" s="12"/>
      <c r="J22" s="12"/>
      <c r="K22" s="12"/>
      <c r="L22" s="12"/>
      <c r="M22" s="12"/>
    </row>
    <row r="23" spans="1:16" ht="15" x14ac:dyDescent="0.25">
      <c r="A23" s="92">
        <v>221</v>
      </c>
      <c r="B23" s="92"/>
      <c r="C23" s="81" t="s">
        <v>25</v>
      </c>
      <c r="D23" s="82">
        <f>D24</f>
        <v>1000</v>
      </c>
      <c r="E23" s="82">
        <f>E24</f>
        <v>1000</v>
      </c>
      <c r="F23" s="82">
        <f t="shared" ref="F23:F25" si="5">F24</f>
        <v>770</v>
      </c>
      <c r="G23" s="83">
        <f t="shared" si="3"/>
        <v>0.77</v>
      </c>
      <c r="I23" s="50"/>
      <c r="J23" s="50"/>
      <c r="K23" s="50"/>
      <c r="L23" s="12"/>
      <c r="M23" s="12"/>
    </row>
    <row r="24" spans="1:16" ht="15" x14ac:dyDescent="0.25">
      <c r="A24" s="56">
        <v>221004</v>
      </c>
      <c r="B24" s="57">
        <v>41</v>
      </c>
      <c r="C24" s="58" t="s">
        <v>24</v>
      </c>
      <c r="D24" s="61">
        <v>1000</v>
      </c>
      <c r="E24" s="61">
        <v>1000</v>
      </c>
      <c r="F24" s="62">
        <v>770</v>
      </c>
      <c r="G24" s="47">
        <f t="shared" si="3"/>
        <v>0.77</v>
      </c>
      <c r="I24" s="12"/>
      <c r="J24" s="12"/>
      <c r="K24" s="12"/>
      <c r="L24" s="12"/>
      <c r="M24" s="12"/>
    </row>
    <row r="25" spans="1:16" ht="15" x14ac:dyDescent="0.25">
      <c r="A25" s="92">
        <v>222</v>
      </c>
      <c r="B25" s="92"/>
      <c r="C25" s="81" t="s">
        <v>77</v>
      </c>
      <c r="D25" s="82">
        <f>D26</f>
        <v>1400</v>
      </c>
      <c r="E25" s="82">
        <f>E26</f>
        <v>1400</v>
      </c>
      <c r="F25" s="82">
        <f t="shared" si="5"/>
        <v>1432</v>
      </c>
      <c r="G25" s="83">
        <f t="shared" si="3"/>
        <v>1.0228571428571429</v>
      </c>
      <c r="I25" s="12"/>
      <c r="J25" s="12"/>
      <c r="K25" s="12"/>
      <c r="L25" s="12"/>
      <c r="M25" s="12"/>
    </row>
    <row r="26" spans="1:16" ht="15" x14ac:dyDescent="0.25">
      <c r="A26" s="56">
        <v>222003</v>
      </c>
      <c r="B26" s="57">
        <v>41</v>
      </c>
      <c r="C26" s="58" t="s">
        <v>78</v>
      </c>
      <c r="D26" s="61">
        <v>1400</v>
      </c>
      <c r="E26" s="61">
        <v>1400</v>
      </c>
      <c r="F26" s="62">
        <v>1432</v>
      </c>
      <c r="G26" s="47">
        <f t="shared" si="3"/>
        <v>1.0228571428571429</v>
      </c>
      <c r="I26" s="12"/>
      <c r="J26" s="12"/>
      <c r="K26" s="12"/>
      <c r="L26" s="12"/>
      <c r="M26" s="12"/>
    </row>
    <row r="27" spans="1:16" ht="15" x14ac:dyDescent="0.25">
      <c r="A27" s="92">
        <v>223</v>
      </c>
      <c r="B27" s="92"/>
      <c r="C27" s="81" t="s">
        <v>26</v>
      </c>
      <c r="D27" s="82">
        <f>SUM(D28:D30)</f>
        <v>7500</v>
      </c>
      <c r="E27" s="82">
        <f>SUM(E28:E30)</f>
        <v>7500</v>
      </c>
      <c r="F27" s="82">
        <f>SUM(F28:F30)</f>
        <v>6828.2199999999993</v>
      </c>
      <c r="G27" s="83">
        <f t="shared" si="3"/>
        <v>0.9104293333333332</v>
      </c>
    </row>
    <row r="28" spans="1:16" ht="15" x14ac:dyDescent="0.25">
      <c r="A28" s="56">
        <v>223001</v>
      </c>
      <c r="B28" s="57">
        <v>41</v>
      </c>
      <c r="C28" s="58" t="s">
        <v>27</v>
      </c>
      <c r="D28" s="61">
        <v>1500</v>
      </c>
      <c r="E28" s="61">
        <v>1500</v>
      </c>
      <c r="F28" s="62">
        <v>1237.3599999999999</v>
      </c>
      <c r="G28" s="47">
        <f t="shared" si="3"/>
        <v>0.82490666666666657</v>
      </c>
    </row>
    <row r="29" spans="1:16" ht="15" x14ac:dyDescent="0.25">
      <c r="A29" s="56">
        <v>223002</v>
      </c>
      <c r="B29" s="57">
        <v>41</v>
      </c>
      <c r="C29" s="58" t="s">
        <v>28</v>
      </c>
      <c r="D29" s="64">
        <v>2000</v>
      </c>
      <c r="E29" s="64">
        <v>2000</v>
      </c>
      <c r="F29" s="62">
        <v>1614</v>
      </c>
      <c r="G29" s="47">
        <f t="shared" si="3"/>
        <v>0.80700000000000005</v>
      </c>
    </row>
    <row r="30" spans="1:16" ht="15" x14ac:dyDescent="0.25">
      <c r="A30" s="56">
        <v>223003</v>
      </c>
      <c r="B30" s="57">
        <v>71</v>
      </c>
      <c r="C30" s="58" t="s">
        <v>29</v>
      </c>
      <c r="D30" s="64">
        <v>4000</v>
      </c>
      <c r="E30" s="64">
        <v>4000</v>
      </c>
      <c r="F30" s="62">
        <v>3976.86</v>
      </c>
      <c r="G30" s="47">
        <f t="shared" si="3"/>
        <v>0.99421500000000007</v>
      </c>
    </row>
    <row r="31" spans="1:16" ht="15" x14ac:dyDescent="0.25">
      <c r="A31" s="92">
        <v>242</v>
      </c>
      <c r="B31" s="92"/>
      <c r="C31" s="81" t="s">
        <v>57</v>
      </c>
      <c r="D31" s="84">
        <f>D32</f>
        <v>0</v>
      </c>
      <c r="E31" s="84">
        <f>E32</f>
        <v>0</v>
      </c>
      <c r="F31" s="84">
        <f t="shared" ref="F31" si="6">F32</f>
        <v>0</v>
      </c>
      <c r="G31" s="83">
        <v>0</v>
      </c>
    </row>
    <row r="32" spans="1:16" ht="15" x14ac:dyDescent="0.25">
      <c r="A32" s="56">
        <v>242</v>
      </c>
      <c r="B32" s="57">
        <v>41</v>
      </c>
      <c r="C32" s="58" t="s">
        <v>0</v>
      </c>
      <c r="D32" s="65">
        <v>0</v>
      </c>
      <c r="E32" s="65">
        <v>0</v>
      </c>
      <c r="F32" s="62">
        <v>0</v>
      </c>
      <c r="G32" s="47">
        <v>0</v>
      </c>
    </row>
    <row r="33" spans="1:7" ht="15" x14ac:dyDescent="0.25">
      <c r="A33" s="92">
        <v>292</v>
      </c>
      <c r="B33" s="92"/>
      <c r="C33" s="81" t="s">
        <v>34</v>
      </c>
      <c r="D33" s="84">
        <f>D34</f>
        <v>100</v>
      </c>
      <c r="E33" s="84">
        <f>SUM(E34:E36)</f>
        <v>8660</v>
      </c>
      <c r="F33" s="84">
        <f>SUM(F34:F36)</f>
        <v>10891.09</v>
      </c>
      <c r="G33" s="83">
        <f>F33/E33</f>
        <v>1.2576316397228637</v>
      </c>
    </row>
    <row r="34" spans="1:7" ht="15" x14ac:dyDescent="0.25">
      <c r="A34" s="56">
        <v>292008</v>
      </c>
      <c r="B34" s="57">
        <v>41</v>
      </c>
      <c r="C34" s="58" t="s">
        <v>35</v>
      </c>
      <c r="D34" s="61">
        <v>100</v>
      </c>
      <c r="E34" s="61">
        <v>100</v>
      </c>
      <c r="F34" s="62">
        <v>15.6</v>
      </c>
      <c r="G34" s="47">
        <f>F34/E34</f>
        <v>0.156</v>
      </c>
    </row>
    <row r="35" spans="1:7" ht="15" x14ac:dyDescent="0.25">
      <c r="A35" s="56">
        <v>292019</v>
      </c>
      <c r="B35" s="57">
        <v>111</v>
      </c>
      <c r="C35" s="88" t="s">
        <v>87</v>
      </c>
      <c r="D35" s="61">
        <v>0</v>
      </c>
      <c r="E35" s="61">
        <v>1960</v>
      </c>
      <c r="F35" s="62">
        <v>2140</v>
      </c>
      <c r="G35" s="47">
        <f t="shared" ref="G35:G36" si="7">F35/E35</f>
        <v>1.0918367346938775</v>
      </c>
    </row>
    <row r="36" spans="1:7" ht="15" x14ac:dyDescent="0.25">
      <c r="A36" s="56">
        <v>292019</v>
      </c>
      <c r="B36" s="57" t="s">
        <v>74</v>
      </c>
      <c r="C36" s="88" t="s">
        <v>103</v>
      </c>
      <c r="D36" s="61">
        <v>0</v>
      </c>
      <c r="E36" s="61">
        <v>6600</v>
      </c>
      <c r="F36" s="62">
        <v>8735.49</v>
      </c>
      <c r="G36" s="47">
        <f t="shared" si="7"/>
        <v>1.3235590909090909</v>
      </c>
    </row>
    <row r="37" spans="1:7" ht="15" x14ac:dyDescent="0.25">
      <c r="A37" s="92">
        <v>312</v>
      </c>
      <c r="B37" s="92"/>
      <c r="C37" s="81" t="s">
        <v>36</v>
      </c>
      <c r="D37" s="85">
        <f>SUM(D38:D43)</f>
        <v>10200</v>
      </c>
      <c r="E37" s="85">
        <f>SUM(E38:E43)</f>
        <v>17324</v>
      </c>
      <c r="F37" s="85">
        <f>SUM(F38:F43)</f>
        <v>16754.150000000001</v>
      </c>
      <c r="G37" s="83">
        <f>F37/E37</f>
        <v>0.96710632648349115</v>
      </c>
    </row>
    <row r="38" spans="1:7" ht="15" x14ac:dyDescent="0.25">
      <c r="A38" s="56">
        <v>312001</v>
      </c>
      <c r="B38" s="57">
        <v>111</v>
      </c>
      <c r="C38" s="58" t="s">
        <v>37</v>
      </c>
      <c r="D38" s="64">
        <v>8700</v>
      </c>
      <c r="E38" s="64">
        <v>9540</v>
      </c>
      <c r="F38" s="62">
        <v>10613.75</v>
      </c>
      <c r="G38" s="47">
        <f>F38/E38</f>
        <v>1.1125524109014675</v>
      </c>
    </row>
    <row r="39" spans="1:7" ht="15" x14ac:dyDescent="0.25">
      <c r="A39" s="56">
        <v>312001</v>
      </c>
      <c r="B39" s="57">
        <v>111</v>
      </c>
      <c r="C39" s="58" t="s">
        <v>88</v>
      </c>
      <c r="D39" s="64">
        <v>1500</v>
      </c>
      <c r="E39" s="64">
        <v>2784</v>
      </c>
      <c r="F39" s="62">
        <v>1140.4000000000001</v>
      </c>
      <c r="G39" s="47">
        <f t="shared" ref="G39:G43" si="8">F39/E39</f>
        <v>0.4096264367816092</v>
      </c>
    </row>
    <row r="40" spans="1:7" ht="15" hidden="1" x14ac:dyDescent="0.25">
      <c r="A40" s="66">
        <v>312001</v>
      </c>
      <c r="B40" s="67">
        <v>1161</v>
      </c>
      <c r="C40" s="68" t="s">
        <v>38</v>
      </c>
      <c r="D40" s="65">
        <v>0</v>
      </c>
      <c r="E40" s="65"/>
      <c r="F40" s="65">
        <v>0</v>
      </c>
      <c r="G40" s="47" t="e">
        <f t="shared" si="8"/>
        <v>#DIV/0!</v>
      </c>
    </row>
    <row r="41" spans="1:7" ht="15" hidden="1" x14ac:dyDescent="0.25">
      <c r="A41" s="66">
        <v>312001</v>
      </c>
      <c r="B41" s="67" t="s">
        <v>74</v>
      </c>
      <c r="C41" s="68" t="s">
        <v>75</v>
      </c>
      <c r="D41" s="65">
        <v>0</v>
      </c>
      <c r="E41" s="65"/>
      <c r="F41" s="65">
        <v>0</v>
      </c>
      <c r="G41" s="47" t="e">
        <f t="shared" si="8"/>
        <v>#DIV/0!</v>
      </c>
    </row>
    <row r="42" spans="1:7" ht="15" x14ac:dyDescent="0.25">
      <c r="A42" s="56">
        <v>312001</v>
      </c>
      <c r="B42" s="57">
        <v>132</v>
      </c>
      <c r="C42" s="58" t="s">
        <v>106</v>
      </c>
      <c r="D42" s="64">
        <v>0</v>
      </c>
      <c r="E42" s="64">
        <v>0</v>
      </c>
      <c r="F42" s="62">
        <v>0</v>
      </c>
      <c r="G42" s="47">
        <v>0</v>
      </c>
    </row>
    <row r="43" spans="1:7" ht="15" x14ac:dyDescent="0.25">
      <c r="A43" s="56">
        <v>312001</v>
      </c>
      <c r="B43" s="57">
        <v>41</v>
      </c>
      <c r="C43" s="58" t="s">
        <v>104</v>
      </c>
      <c r="D43" s="64">
        <v>0</v>
      </c>
      <c r="E43" s="64">
        <v>5000</v>
      </c>
      <c r="F43" s="62">
        <v>5000</v>
      </c>
      <c r="G43" s="47">
        <f t="shared" si="8"/>
        <v>1</v>
      </c>
    </row>
    <row r="44" spans="1:7" ht="15" customHeight="1" x14ac:dyDescent="0.2">
      <c r="A44" s="93" t="s">
        <v>33</v>
      </c>
      <c r="B44" s="94"/>
      <c r="C44" s="95"/>
      <c r="D44" s="52">
        <f>D47+D49+D53</f>
        <v>453084</v>
      </c>
      <c r="E44" s="52">
        <f>E47+E49+E53+E45</f>
        <v>188839</v>
      </c>
      <c r="F44" s="52">
        <f>F45+F47+F53</f>
        <v>181906.26</v>
      </c>
      <c r="G44" s="69">
        <f>F44/E44</f>
        <v>0.9632875624208983</v>
      </c>
    </row>
    <row r="45" spans="1:7" ht="15" customHeight="1" x14ac:dyDescent="0.25">
      <c r="A45" s="89">
        <v>231</v>
      </c>
      <c r="B45" s="90"/>
      <c r="C45" s="81" t="s">
        <v>89</v>
      </c>
      <c r="D45" s="85">
        <f>D46</f>
        <v>0</v>
      </c>
      <c r="E45" s="85">
        <f>E46</f>
        <v>4500</v>
      </c>
      <c r="F45" s="85">
        <f t="shared" ref="F45:F47" si="9">F46</f>
        <v>4500</v>
      </c>
      <c r="G45" s="83">
        <f>F45/E45</f>
        <v>1</v>
      </c>
    </row>
    <row r="46" spans="1:7" ht="15" customHeight="1" x14ac:dyDescent="0.25">
      <c r="A46" s="56" t="s">
        <v>90</v>
      </c>
      <c r="B46" s="56" t="s">
        <v>91</v>
      </c>
      <c r="C46" s="58" t="s">
        <v>92</v>
      </c>
      <c r="D46" s="65">
        <v>0</v>
      </c>
      <c r="E46" s="65">
        <v>4500</v>
      </c>
      <c r="F46" s="65">
        <v>4500</v>
      </c>
      <c r="G46" s="47">
        <f>F46/E46</f>
        <v>1</v>
      </c>
    </row>
    <row r="47" spans="1:7" ht="15" x14ac:dyDescent="0.25">
      <c r="A47" s="89">
        <v>233</v>
      </c>
      <c r="B47" s="90"/>
      <c r="C47" s="81" t="s">
        <v>32</v>
      </c>
      <c r="D47" s="85">
        <f>D48</f>
        <v>35665</v>
      </c>
      <c r="E47" s="85">
        <f>E48</f>
        <v>35665</v>
      </c>
      <c r="F47" s="85">
        <f t="shared" si="9"/>
        <v>28733.02</v>
      </c>
      <c r="G47" s="83">
        <f>F47/E47</f>
        <v>0.80563633814664237</v>
      </c>
    </row>
    <row r="48" spans="1:7" ht="15" x14ac:dyDescent="0.25">
      <c r="A48" s="56">
        <v>233001</v>
      </c>
      <c r="B48" s="57">
        <v>41</v>
      </c>
      <c r="C48" s="58" t="s">
        <v>1</v>
      </c>
      <c r="D48" s="65">
        <v>35665</v>
      </c>
      <c r="E48" s="65">
        <v>35665</v>
      </c>
      <c r="F48" s="65">
        <v>28733.02</v>
      </c>
      <c r="G48" s="47">
        <f>F48/E48</f>
        <v>0.80563633814664237</v>
      </c>
    </row>
    <row r="49" spans="1:8" ht="15" x14ac:dyDescent="0.25">
      <c r="A49" s="92">
        <v>322</v>
      </c>
      <c r="B49" s="92"/>
      <c r="C49" s="81" t="s">
        <v>36</v>
      </c>
      <c r="D49" s="84">
        <f>SUM(D50:D52)</f>
        <v>280800</v>
      </c>
      <c r="E49" s="84">
        <f>SUM(E50:E52)</f>
        <v>0</v>
      </c>
      <c r="F49" s="84">
        <f>SUM(F50:F52)</f>
        <v>0</v>
      </c>
      <c r="G49" s="83">
        <f t="shared" si="3"/>
        <v>0</v>
      </c>
    </row>
    <row r="50" spans="1:8" ht="15" x14ac:dyDescent="0.25">
      <c r="A50" s="53">
        <v>322001</v>
      </c>
      <c r="B50" s="54">
        <v>111</v>
      </c>
      <c r="C50" s="55" t="s">
        <v>93</v>
      </c>
      <c r="D50" s="65">
        <v>280800</v>
      </c>
      <c r="E50" s="65">
        <v>0</v>
      </c>
      <c r="F50" s="65">
        <v>0</v>
      </c>
      <c r="G50" s="47">
        <f t="shared" si="3"/>
        <v>0</v>
      </c>
    </row>
    <row r="51" spans="1:8" ht="15" x14ac:dyDescent="0.25">
      <c r="A51" s="53">
        <v>322001</v>
      </c>
      <c r="B51" s="54" t="s">
        <v>80</v>
      </c>
      <c r="C51" s="55" t="s">
        <v>81</v>
      </c>
      <c r="D51" s="65">
        <v>0</v>
      </c>
      <c r="E51" s="65">
        <v>0</v>
      </c>
      <c r="F51" s="65">
        <v>0</v>
      </c>
      <c r="G51" s="47">
        <v>0</v>
      </c>
    </row>
    <row r="52" spans="1:8" ht="15" x14ac:dyDescent="0.25">
      <c r="A52" s="53">
        <v>322002</v>
      </c>
      <c r="B52" s="54">
        <v>111</v>
      </c>
      <c r="C52" s="55" t="s">
        <v>79</v>
      </c>
      <c r="D52" s="65">
        <v>0</v>
      </c>
      <c r="E52" s="65">
        <v>0</v>
      </c>
      <c r="F52" s="65">
        <v>0</v>
      </c>
      <c r="G52" s="47">
        <v>0</v>
      </c>
    </row>
    <row r="53" spans="1:8" ht="15" x14ac:dyDescent="0.25">
      <c r="A53" s="92">
        <v>325</v>
      </c>
      <c r="B53" s="92"/>
      <c r="C53" s="81" t="s">
        <v>82</v>
      </c>
      <c r="D53" s="84">
        <f>D54</f>
        <v>136619</v>
      </c>
      <c r="E53" s="84">
        <f>E54</f>
        <v>148674</v>
      </c>
      <c r="F53" s="84">
        <f>F54</f>
        <v>148673.24</v>
      </c>
      <c r="G53" s="86">
        <f>F53/E53</f>
        <v>0.99999488814453097</v>
      </c>
    </row>
    <row r="54" spans="1:8" ht="15" x14ac:dyDescent="0.25">
      <c r="A54" s="56">
        <v>325</v>
      </c>
      <c r="B54" s="57">
        <v>71</v>
      </c>
      <c r="C54" s="58" t="s">
        <v>83</v>
      </c>
      <c r="D54" s="65">
        <v>136619</v>
      </c>
      <c r="E54" s="65">
        <v>148674</v>
      </c>
      <c r="F54" s="65">
        <v>148673.24</v>
      </c>
      <c r="G54" s="47">
        <f>F54/E54</f>
        <v>0.99999488814453097</v>
      </c>
    </row>
    <row r="55" spans="1:8" ht="15" x14ac:dyDescent="0.2">
      <c r="A55" s="93" t="s">
        <v>84</v>
      </c>
      <c r="B55" s="94"/>
      <c r="C55" s="95"/>
      <c r="D55" s="52">
        <f>D56</f>
        <v>4450</v>
      </c>
      <c r="E55" s="52">
        <f>E56+E59</f>
        <v>126554</v>
      </c>
      <c r="F55" s="52">
        <f>F56+F59</f>
        <v>124450</v>
      </c>
      <c r="G55" s="69">
        <f>F55/E55</f>
        <v>0.98337468590483113</v>
      </c>
    </row>
    <row r="56" spans="1:8" ht="15" x14ac:dyDescent="0.25">
      <c r="A56" s="89">
        <v>453</v>
      </c>
      <c r="B56" s="90"/>
      <c r="C56" s="81" t="s">
        <v>85</v>
      </c>
      <c r="D56" s="85">
        <f>D58</f>
        <v>4450</v>
      </c>
      <c r="E56" s="85">
        <f>E58+E57</f>
        <v>6554</v>
      </c>
      <c r="F56" s="85">
        <f>F58</f>
        <v>4450</v>
      </c>
      <c r="G56" s="86">
        <f t="shared" si="3"/>
        <v>1</v>
      </c>
    </row>
    <row r="57" spans="1:8" ht="15" x14ac:dyDescent="0.25">
      <c r="A57" s="56">
        <v>453</v>
      </c>
      <c r="B57" s="54">
        <v>111</v>
      </c>
      <c r="C57" s="55" t="s">
        <v>85</v>
      </c>
      <c r="D57" s="65">
        <v>0</v>
      </c>
      <c r="E57" s="65">
        <v>2104</v>
      </c>
      <c r="F57" s="65">
        <v>0</v>
      </c>
      <c r="G57" s="87">
        <v>0</v>
      </c>
    </row>
    <row r="58" spans="1:8" ht="15" x14ac:dyDescent="0.25">
      <c r="A58" s="56">
        <v>453</v>
      </c>
      <c r="B58" s="57" t="s">
        <v>80</v>
      </c>
      <c r="C58" s="58" t="s">
        <v>37</v>
      </c>
      <c r="D58" s="65">
        <v>4450</v>
      </c>
      <c r="E58" s="65">
        <v>4450</v>
      </c>
      <c r="F58" s="65">
        <v>4450</v>
      </c>
      <c r="G58" s="47">
        <f t="shared" si="3"/>
        <v>1</v>
      </c>
    </row>
    <row r="59" spans="1:8" ht="15" x14ac:dyDescent="0.25">
      <c r="A59" s="89">
        <v>513</v>
      </c>
      <c r="B59" s="90"/>
      <c r="C59" s="81" t="s">
        <v>94</v>
      </c>
      <c r="D59" s="85">
        <f>D60</f>
        <v>0</v>
      </c>
      <c r="E59" s="85">
        <f>E60</f>
        <v>120000</v>
      </c>
      <c r="F59" s="85">
        <f t="shared" ref="F59" si="10">F60</f>
        <v>120000</v>
      </c>
      <c r="G59" s="86">
        <f>F59/E59</f>
        <v>1</v>
      </c>
    </row>
    <row r="60" spans="1:8" ht="15" x14ac:dyDescent="0.25">
      <c r="A60" s="56">
        <v>513002</v>
      </c>
      <c r="B60" s="57">
        <v>41</v>
      </c>
      <c r="C60" s="58" t="s">
        <v>102</v>
      </c>
      <c r="D60" s="65">
        <v>0</v>
      </c>
      <c r="E60" s="65">
        <v>120000</v>
      </c>
      <c r="F60" s="65">
        <v>120000</v>
      </c>
      <c r="G60" s="47">
        <f>F60/E60</f>
        <v>1</v>
      </c>
    </row>
    <row r="61" spans="1:8" s="8" customFormat="1" ht="28.5" customHeight="1" x14ac:dyDescent="0.2">
      <c r="A61" s="96" t="s">
        <v>39</v>
      </c>
      <c r="B61" s="97"/>
      <c r="C61" s="98"/>
      <c r="D61" s="79">
        <f>D4+D18+D44+D55</f>
        <v>922764</v>
      </c>
      <c r="E61" s="79">
        <f>E4+E18+E44+E55</f>
        <v>807307</v>
      </c>
      <c r="F61" s="79">
        <f>F4+F18+F44+F55</f>
        <v>791654.6</v>
      </c>
      <c r="G61" s="80">
        <f>F61/E61</f>
        <v>0.98061158889988564</v>
      </c>
    </row>
    <row r="62" spans="1:8" x14ac:dyDescent="0.2">
      <c r="A62" s="1"/>
      <c r="B62" s="13"/>
      <c r="C62" s="13"/>
      <c r="D62" s="13"/>
      <c r="E62" s="13"/>
      <c r="F62" s="13"/>
      <c r="G62" s="38"/>
    </row>
    <row r="63" spans="1:8" x14ac:dyDescent="0.2">
      <c r="A63" s="13"/>
      <c r="B63" s="13"/>
      <c r="C63" s="13"/>
      <c r="D63" s="13"/>
      <c r="E63" s="13"/>
      <c r="F63" s="13"/>
      <c r="G63" s="13"/>
      <c r="H63" s="12"/>
    </row>
    <row r="64" spans="1:8" x14ac:dyDescent="0.2">
      <c r="A64" s="13"/>
      <c r="B64" s="13"/>
      <c r="C64" s="13"/>
      <c r="D64" s="13"/>
      <c r="E64" s="13"/>
      <c r="F64" s="13"/>
      <c r="G64" s="12"/>
    </row>
    <row r="65" spans="1:8" x14ac:dyDescent="0.2">
      <c r="A65" s="13"/>
      <c r="B65" s="13"/>
      <c r="C65" s="13"/>
      <c r="D65" s="13"/>
      <c r="E65" s="13"/>
      <c r="F65" s="13"/>
      <c r="G65" s="12"/>
    </row>
    <row r="66" spans="1:8" x14ac:dyDescent="0.2">
      <c r="A66" s="13"/>
      <c r="B66" s="13"/>
      <c r="C66" s="13"/>
      <c r="D66" s="13"/>
      <c r="E66" s="13"/>
      <c r="F66" s="13"/>
      <c r="G66" s="12"/>
    </row>
    <row r="67" spans="1:8" x14ac:dyDescent="0.2">
      <c r="A67" s="13"/>
      <c r="B67" s="13"/>
      <c r="C67" s="13"/>
      <c r="D67" s="13"/>
      <c r="E67" s="13"/>
      <c r="F67" s="13"/>
      <c r="G67" s="12"/>
    </row>
    <row r="68" spans="1:8" x14ac:dyDescent="0.2">
      <c r="A68" s="13"/>
      <c r="B68" s="13"/>
      <c r="C68" s="13"/>
      <c r="D68" s="13"/>
      <c r="E68" s="13"/>
      <c r="F68" s="13"/>
      <c r="G68" s="12"/>
    </row>
    <row r="69" spans="1:8" x14ac:dyDescent="0.2">
      <c r="A69" s="13"/>
      <c r="B69" s="13"/>
      <c r="C69" s="13"/>
      <c r="D69" s="13"/>
      <c r="E69" s="13"/>
      <c r="F69" s="13"/>
      <c r="G69" s="12"/>
    </row>
    <row r="70" spans="1:8" ht="15.75" x14ac:dyDescent="0.25">
      <c r="A70" s="14"/>
      <c r="B70" s="15"/>
      <c r="C70" s="16"/>
      <c r="D70" s="17"/>
      <c r="E70" s="17"/>
      <c r="F70" s="18"/>
      <c r="G70" s="18"/>
      <c r="H70" s="7"/>
    </row>
    <row r="71" spans="1:8" x14ac:dyDescent="0.2">
      <c r="A71" s="19"/>
      <c r="B71" s="12"/>
      <c r="C71" s="20"/>
      <c r="D71" s="12"/>
      <c r="E71" s="12"/>
      <c r="F71" s="12"/>
      <c r="G71" s="12"/>
    </row>
    <row r="72" spans="1:8" x14ac:dyDescent="0.2">
      <c r="A72" s="19"/>
      <c r="B72" s="19"/>
      <c r="C72" s="12"/>
      <c r="D72" s="20"/>
      <c r="E72" s="20"/>
      <c r="F72" s="12"/>
      <c r="G72" s="12"/>
      <c r="H72" s="12"/>
    </row>
    <row r="73" spans="1:8" x14ac:dyDescent="0.2">
      <c r="A73" s="41"/>
      <c r="B73" s="41"/>
      <c r="C73" s="12"/>
      <c r="D73" s="20"/>
      <c r="E73" s="20"/>
      <c r="F73" s="12"/>
      <c r="G73" s="12"/>
      <c r="H73" s="12"/>
    </row>
  </sheetData>
  <sheetProtection selectLockedCells="1" selectUnlockedCells="1"/>
  <mergeCells count="22">
    <mergeCell ref="A49:B49"/>
    <mergeCell ref="A53:B53"/>
    <mergeCell ref="A55:C55"/>
    <mergeCell ref="A56:B56"/>
    <mergeCell ref="A61:C61"/>
    <mergeCell ref="A59:B59"/>
    <mergeCell ref="A47:B47"/>
    <mergeCell ref="A1:F1"/>
    <mergeCell ref="A5:B5"/>
    <mergeCell ref="A7:B7"/>
    <mergeCell ref="A11:B11"/>
    <mergeCell ref="A19:B19"/>
    <mergeCell ref="A23:B23"/>
    <mergeCell ref="A27:B27"/>
    <mergeCell ref="A31:B31"/>
    <mergeCell ref="A33:B33"/>
    <mergeCell ref="A37:B37"/>
    <mergeCell ref="A25:B25"/>
    <mergeCell ref="A4:C4"/>
    <mergeCell ref="A18:C18"/>
    <mergeCell ref="A44:C44"/>
    <mergeCell ref="A45:B45"/>
  </mergeCells>
  <pageMargins left="0.55118110236220474" right="0.59055118110236227" top="0.78740157480314965" bottom="0.78740157480314965" header="0.51181102362204722" footer="0.51181102362204722"/>
  <pageSetup scale="63" firstPageNumber="0" orientation="portrait" horizontalDpi="300" verticalDpi="300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pane xSplit="3" ySplit="3" topLeftCell="D4" activePane="bottomRight" state="frozen"/>
      <selection pane="topRight" activeCell="E1" sqref="E1"/>
      <selection pane="bottomLeft" activeCell="A230" sqref="A230"/>
      <selection pane="bottomRight" activeCell="A3" sqref="A3"/>
    </sheetView>
  </sheetViews>
  <sheetFormatPr defaultColWidth="9.42578125" defaultRowHeight="15" x14ac:dyDescent="0.25"/>
  <cols>
    <col min="1" max="1" width="20.5703125" style="21" customWidth="1"/>
    <col min="2" max="2" width="14.7109375" style="21" customWidth="1"/>
    <col min="3" max="3" width="42.42578125" style="21" customWidth="1"/>
    <col min="4" max="5" width="18.7109375" style="21" customWidth="1"/>
    <col min="6" max="7" width="13.7109375" style="21" customWidth="1"/>
    <col min="8" max="8" width="9.42578125" style="25" customWidth="1"/>
    <col min="9" max="16384" width="9.42578125" style="21"/>
  </cols>
  <sheetData>
    <row r="1" spans="1:11" ht="23.25" customHeight="1" x14ac:dyDescent="0.25">
      <c r="A1" s="99" t="s">
        <v>100</v>
      </c>
      <c r="B1" s="99"/>
      <c r="C1" s="99"/>
      <c r="D1" s="99"/>
      <c r="E1" s="99"/>
      <c r="F1" s="99"/>
      <c r="G1" s="99"/>
    </row>
    <row r="2" spans="1:11" ht="15.75" customHeight="1" x14ac:dyDescent="0.25">
      <c r="A2" s="100"/>
      <c r="B2" s="100"/>
      <c r="C2" s="100"/>
      <c r="D2" s="100"/>
      <c r="E2" s="100"/>
      <c r="F2" s="100"/>
      <c r="G2" s="100"/>
    </row>
    <row r="3" spans="1:11" ht="30" x14ac:dyDescent="0.25">
      <c r="A3" s="70" t="s">
        <v>6</v>
      </c>
      <c r="B3" s="108" t="s">
        <v>44</v>
      </c>
      <c r="C3" s="109"/>
      <c r="D3" s="70" t="s">
        <v>96</v>
      </c>
      <c r="E3" s="70" t="s">
        <v>97</v>
      </c>
      <c r="F3" s="70" t="s">
        <v>95</v>
      </c>
      <c r="G3" s="70" t="s">
        <v>8</v>
      </c>
    </row>
    <row r="4" spans="1:11" x14ac:dyDescent="0.25">
      <c r="A4" s="71">
        <v>1</v>
      </c>
      <c r="B4" s="101" t="s">
        <v>40</v>
      </c>
      <c r="C4" s="102"/>
      <c r="D4" s="72">
        <f>SUM(D5:D9)</f>
        <v>153445</v>
      </c>
      <c r="E4" s="72">
        <f>SUM(E5:E9)</f>
        <v>159259</v>
      </c>
      <c r="F4" s="72">
        <f>SUM(F5:F9)</f>
        <v>156330.43000000002</v>
      </c>
      <c r="G4" s="73">
        <f>F4/E4</f>
        <v>0.98161127471602871</v>
      </c>
      <c r="H4" s="26"/>
      <c r="I4" s="35"/>
      <c r="J4" s="35"/>
      <c r="K4" s="35"/>
    </row>
    <row r="5" spans="1:11" x14ac:dyDescent="0.25">
      <c r="A5" s="39" t="s">
        <v>60</v>
      </c>
      <c r="B5" s="110" t="s">
        <v>46</v>
      </c>
      <c r="C5" s="111"/>
      <c r="D5" s="32">
        <v>116600</v>
      </c>
      <c r="E5" s="32">
        <v>121504</v>
      </c>
      <c r="F5" s="32">
        <v>120555.49</v>
      </c>
      <c r="G5" s="34">
        <f>F5/E5</f>
        <v>0.99219359033447463</v>
      </c>
      <c r="H5" s="22"/>
      <c r="I5" s="36"/>
      <c r="J5" s="36"/>
      <c r="K5" s="35"/>
    </row>
    <row r="6" spans="1:11" x14ac:dyDescent="0.25">
      <c r="A6" s="39" t="s">
        <v>61</v>
      </c>
      <c r="B6" s="110" t="s">
        <v>47</v>
      </c>
      <c r="C6" s="111"/>
      <c r="D6" s="32">
        <v>3700</v>
      </c>
      <c r="E6" s="32">
        <v>3700</v>
      </c>
      <c r="F6" s="32">
        <v>3556.47</v>
      </c>
      <c r="G6" s="34">
        <f t="shared" ref="G6:G9" si="0">F6/E6</f>
        <v>0.96120810810810808</v>
      </c>
      <c r="H6" s="22"/>
      <c r="I6" s="36"/>
      <c r="J6" s="35"/>
      <c r="K6" s="35"/>
    </row>
    <row r="7" spans="1:11" x14ac:dyDescent="0.25">
      <c r="A7" s="39" t="s">
        <v>62</v>
      </c>
      <c r="B7" s="110" t="s">
        <v>48</v>
      </c>
      <c r="C7" s="111"/>
      <c r="D7" s="32">
        <v>6670</v>
      </c>
      <c r="E7" s="32">
        <v>5193</v>
      </c>
      <c r="F7" s="32">
        <v>6036.78</v>
      </c>
      <c r="G7" s="34">
        <f t="shared" si="0"/>
        <v>1.1624841132293471</v>
      </c>
      <c r="H7" s="23"/>
      <c r="I7" s="35"/>
      <c r="J7" s="35"/>
      <c r="K7" s="35"/>
    </row>
    <row r="8" spans="1:11" x14ac:dyDescent="0.25">
      <c r="A8" s="39" t="s">
        <v>63</v>
      </c>
      <c r="B8" s="110" t="s">
        <v>49</v>
      </c>
      <c r="C8" s="111"/>
      <c r="D8" s="32">
        <v>24975</v>
      </c>
      <c r="E8" s="32">
        <v>27255</v>
      </c>
      <c r="F8" s="32">
        <v>24574.77</v>
      </c>
      <c r="G8" s="34">
        <f t="shared" si="0"/>
        <v>0.90166097963676395</v>
      </c>
      <c r="H8" s="22"/>
    </row>
    <row r="9" spans="1:11" x14ac:dyDescent="0.25">
      <c r="A9" s="39" t="s">
        <v>64</v>
      </c>
      <c r="B9" s="110" t="s">
        <v>59</v>
      </c>
      <c r="C9" s="111"/>
      <c r="D9" s="32">
        <v>1500</v>
      </c>
      <c r="E9" s="32">
        <v>1607</v>
      </c>
      <c r="F9" s="32">
        <v>1606.92</v>
      </c>
      <c r="G9" s="34">
        <f t="shared" si="0"/>
        <v>0.99995021779713755</v>
      </c>
      <c r="H9" s="22"/>
    </row>
    <row r="10" spans="1:11" x14ac:dyDescent="0.25">
      <c r="A10" s="71">
        <v>2</v>
      </c>
      <c r="B10" s="101" t="s">
        <v>65</v>
      </c>
      <c r="C10" s="103"/>
      <c r="D10" s="74">
        <v>3700</v>
      </c>
      <c r="E10" s="74">
        <v>1750</v>
      </c>
      <c r="F10" s="75">
        <v>1606.68</v>
      </c>
      <c r="G10" s="73">
        <f t="shared" ref="G10:G15" si="1">F10/E10</f>
        <v>0.91810285714285722</v>
      </c>
      <c r="H10" s="29"/>
    </row>
    <row r="11" spans="1:11" x14ac:dyDescent="0.25">
      <c r="A11" s="71">
        <v>3</v>
      </c>
      <c r="B11" s="101" t="s">
        <v>2</v>
      </c>
      <c r="C11" s="103"/>
      <c r="D11" s="74">
        <v>22600</v>
      </c>
      <c r="E11" s="74">
        <v>24550</v>
      </c>
      <c r="F11" s="75">
        <v>20439.62</v>
      </c>
      <c r="G11" s="73">
        <f t="shared" si="1"/>
        <v>0.83257107942973518</v>
      </c>
      <c r="H11" s="22"/>
    </row>
    <row r="12" spans="1:11" x14ac:dyDescent="0.25">
      <c r="A12" s="71">
        <v>4</v>
      </c>
      <c r="B12" s="101" t="s">
        <v>3</v>
      </c>
      <c r="C12" s="103"/>
      <c r="D12" s="74">
        <f>SUM(D13:D14)</f>
        <v>68900</v>
      </c>
      <c r="E12" s="74">
        <f>SUM(E13:E14)</f>
        <v>66950</v>
      </c>
      <c r="F12" s="74">
        <f>SUM(F13:F14)</f>
        <v>63610.590000000004</v>
      </c>
      <c r="G12" s="73">
        <f t="shared" si="1"/>
        <v>0.95012083644510836</v>
      </c>
      <c r="H12" s="22"/>
    </row>
    <row r="13" spans="1:11" x14ac:dyDescent="0.25">
      <c r="A13" s="39" t="s">
        <v>67</v>
      </c>
      <c r="B13" s="106" t="s">
        <v>50</v>
      </c>
      <c r="C13" s="107"/>
      <c r="D13" s="32">
        <v>21900</v>
      </c>
      <c r="E13" s="32">
        <v>19950</v>
      </c>
      <c r="F13" s="33">
        <v>16843.080000000002</v>
      </c>
      <c r="G13" s="34">
        <f t="shared" si="1"/>
        <v>0.84426466165413538</v>
      </c>
      <c r="H13" s="22"/>
    </row>
    <row r="14" spans="1:11" x14ac:dyDescent="0.25">
      <c r="A14" s="39" t="s">
        <v>66</v>
      </c>
      <c r="B14" s="106" t="s">
        <v>68</v>
      </c>
      <c r="C14" s="107"/>
      <c r="D14" s="32">
        <v>47000</v>
      </c>
      <c r="E14" s="32">
        <v>47000</v>
      </c>
      <c r="F14" s="33">
        <v>46767.51</v>
      </c>
      <c r="G14" s="34">
        <f t="shared" si="1"/>
        <v>0.99505340425531918</v>
      </c>
      <c r="H14" s="22"/>
    </row>
    <row r="15" spans="1:11" x14ac:dyDescent="0.25">
      <c r="A15" s="71">
        <v>5</v>
      </c>
      <c r="B15" s="101" t="s">
        <v>41</v>
      </c>
      <c r="C15" s="103"/>
      <c r="D15" s="74">
        <v>22785</v>
      </c>
      <c r="E15" s="74">
        <v>43679</v>
      </c>
      <c r="F15" s="75">
        <v>38097.46</v>
      </c>
      <c r="G15" s="73">
        <f t="shared" si="1"/>
        <v>0.87221456535177089</v>
      </c>
      <c r="H15" s="22"/>
    </row>
    <row r="16" spans="1:11" x14ac:dyDescent="0.25">
      <c r="A16" s="71">
        <v>6</v>
      </c>
      <c r="B16" s="101" t="s">
        <v>4</v>
      </c>
      <c r="C16" s="103"/>
      <c r="D16" s="75">
        <v>8500</v>
      </c>
      <c r="E16" s="75">
        <v>7980</v>
      </c>
      <c r="F16" s="75">
        <v>7904.23</v>
      </c>
      <c r="G16" s="73">
        <f t="shared" ref="G16:G17" si="2">F16/E16</f>
        <v>0.99050501253132828</v>
      </c>
      <c r="H16" s="23"/>
    </row>
    <row r="17" spans="1:10" x14ac:dyDescent="0.25">
      <c r="A17" s="71">
        <v>7</v>
      </c>
      <c r="B17" s="101" t="s">
        <v>51</v>
      </c>
      <c r="C17" s="103"/>
      <c r="D17" s="74">
        <f>SUM(D18:D20)</f>
        <v>475184</v>
      </c>
      <c r="E17" s="74">
        <f>SUM(E18:E20)</f>
        <v>327795</v>
      </c>
      <c r="F17" s="74">
        <f>SUM(F18:F20)</f>
        <v>318010.8</v>
      </c>
      <c r="G17" s="73">
        <f t="shared" si="2"/>
        <v>0.97015146661785567</v>
      </c>
      <c r="H17" s="27"/>
    </row>
    <row r="18" spans="1:10" x14ac:dyDescent="0.25">
      <c r="A18" s="39" t="s">
        <v>69</v>
      </c>
      <c r="B18" s="106" t="s">
        <v>50</v>
      </c>
      <c r="C18" s="107"/>
      <c r="D18" s="32">
        <v>25160</v>
      </c>
      <c r="E18" s="32">
        <v>33620</v>
      </c>
      <c r="F18" s="33">
        <v>31848.68</v>
      </c>
      <c r="G18" s="34">
        <f>F18/E18</f>
        <v>0.94731350386674595</v>
      </c>
      <c r="H18" s="27"/>
    </row>
    <row r="19" spans="1:10" x14ac:dyDescent="0.25">
      <c r="A19" s="39" t="s">
        <v>70</v>
      </c>
      <c r="B19" s="106" t="s">
        <v>52</v>
      </c>
      <c r="C19" s="107"/>
      <c r="D19" s="32">
        <v>434904</v>
      </c>
      <c r="E19" s="32">
        <v>279055</v>
      </c>
      <c r="F19" s="33">
        <v>271612.12</v>
      </c>
      <c r="G19" s="34">
        <f>F19/E19</f>
        <v>0.97332826862088118</v>
      </c>
      <c r="H19" s="27"/>
    </row>
    <row r="20" spans="1:10" x14ac:dyDescent="0.25">
      <c r="A20" s="39" t="s">
        <v>98</v>
      </c>
      <c r="B20" s="106" t="s">
        <v>99</v>
      </c>
      <c r="C20" s="107"/>
      <c r="D20" s="32">
        <v>15120</v>
      </c>
      <c r="E20" s="32">
        <v>15120</v>
      </c>
      <c r="F20" s="33">
        <v>14550</v>
      </c>
      <c r="G20" s="34">
        <f>F20/E20</f>
        <v>0.96230158730158732</v>
      </c>
      <c r="H20" s="27"/>
    </row>
    <row r="21" spans="1:10" x14ac:dyDescent="0.25">
      <c r="A21" s="71">
        <v>8</v>
      </c>
      <c r="B21" s="101" t="s">
        <v>42</v>
      </c>
      <c r="C21" s="103"/>
      <c r="D21" s="74">
        <f>SUM(D22:D24)</f>
        <v>13700</v>
      </c>
      <c r="E21" s="74">
        <f>SUM(E22:E24)</f>
        <v>13030</v>
      </c>
      <c r="F21" s="74">
        <f>SUM(F22:F24)</f>
        <v>12060.98</v>
      </c>
      <c r="G21" s="73">
        <f>F21/E21</f>
        <v>0.92563161933998461</v>
      </c>
      <c r="H21" s="22"/>
      <c r="J21"/>
    </row>
    <row r="22" spans="1:10" x14ac:dyDescent="0.25">
      <c r="A22" s="39" t="s">
        <v>71</v>
      </c>
      <c r="B22" s="104" t="s">
        <v>53</v>
      </c>
      <c r="C22" s="105"/>
      <c r="D22" s="33">
        <v>12200</v>
      </c>
      <c r="E22" s="33">
        <v>10730</v>
      </c>
      <c r="F22" s="33">
        <v>9877.4</v>
      </c>
      <c r="G22" s="34">
        <f>F22/E22</f>
        <v>0.92054054054054046</v>
      </c>
      <c r="H22" s="23"/>
    </row>
    <row r="23" spans="1:10" x14ac:dyDescent="0.25">
      <c r="A23" s="39" t="s">
        <v>72</v>
      </c>
      <c r="B23" s="104" t="s">
        <v>54</v>
      </c>
      <c r="C23" s="105"/>
      <c r="D23" s="32">
        <v>0</v>
      </c>
      <c r="E23" s="32">
        <v>0</v>
      </c>
      <c r="F23" s="33">
        <v>0</v>
      </c>
      <c r="G23" s="34">
        <v>0</v>
      </c>
      <c r="H23" s="23"/>
    </row>
    <row r="24" spans="1:10" x14ac:dyDescent="0.25">
      <c r="A24" s="39" t="s">
        <v>73</v>
      </c>
      <c r="B24" s="104" t="s">
        <v>55</v>
      </c>
      <c r="C24" s="105"/>
      <c r="D24" s="33">
        <v>1500</v>
      </c>
      <c r="E24" s="33">
        <v>2300</v>
      </c>
      <c r="F24" s="33">
        <v>2183.58</v>
      </c>
      <c r="G24" s="34">
        <f t="shared" ref="G24" si="3">F24/E24</f>
        <v>0.94938260869565216</v>
      </c>
      <c r="H24" s="23"/>
    </row>
    <row r="25" spans="1:10" x14ac:dyDescent="0.25">
      <c r="A25" s="71">
        <v>9</v>
      </c>
      <c r="B25" s="101" t="s">
        <v>43</v>
      </c>
      <c r="C25" s="103"/>
      <c r="D25" s="75">
        <v>120900</v>
      </c>
      <c r="E25" s="75">
        <v>121224</v>
      </c>
      <c r="F25" s="75">
        <v>121152.17</v>
      </c>
      <c r="G25" s="73">
        <f>F25/E25</f>
        <v>0.9994074605688642</v>
      </c>
      <c r="H25" s="22"/>
    </row>
    <row r="26" spans="1:10" x14ac:dyDescent="0.25">
      <c r="A26" s="71">
        <v>10</v>
      </c>
      <c r="B26" s="101" t="s">
        <v>5</v>
      </c>
      <c r="C26" s="103"/>
      <c r="D26" s="75">
        <v>33050</v>
      </c>
      <c r="E26" s="75">
        <v>41090</v>
      </c>
      <c r="F26" s="75">
        <v>41672.58</v>
      </c>
      <c r="G26" s="73">
        <f>F26/E26</f>
        <v>1.0141781455341934</v>
      </c>
      <c r="H26" s="22"/>
    </row>
    <row r="27" spans="1:10" ht="30" customHeight="1" x14ac:dyDescent="0.25">
      <c r="A27" s="96" t="s">
        <v>45</v>
      </c>
      <c r="B27" s="97"/>
      <c r="C27" s="98"/>
      <c r="D27" s="76">
        <f>D4+D10+D11+D12+D15+D16+D17+D21+D25+D26</f>
        <v>922764</v>
      </c>
      <c r="E27" s="76">
        <f>E4+E10+E11+E12+E15+E16+E17+E21+E25+E26</f>
        <v>807307</v>
      </c>
      <c r="F27" s="76">
        <f>F4+F10+F11+F12+F15+F16+F17+F21+F25+F26</f>
        <v>780885.54</v>
      </c>
      <c r="G27" s="77">
        <f>F27/E27</f>
        <v>0.96727210342533887</v>
      </c>
      <c r="H27" s="29"/>
    </row>
    <row r="28" spans="1:10" x14ac:dyDescent="0.25">
      <c r="A28" s="24"/>
      <c r="B28" s="24"/>
      <c r="C28" s="24"/>
      <c r="D28" s="24"/>
      <c r="E28" s="24"/>
      <c r="F28" s="24"/>
      <c r="G28" s="24"/>
      <c r="H28" s="30"/>
    </row>
    <row r="29" spans="1:10" x14ac:dyDescent="0.25">
      <c r="A29" s="24"/>
      <c r="B29" s="24"/>
      <c r="C29" s="24"/>
      <c r="D29" s="24"/>
      <c r="E29" s="24"/>
      <c r="F29" s="24"/>
      <c r="G29" s="24"/>
      <c r="H29" s="28"/>
    </row>
    <row r="30" spans="1:10" x14ac:dyDescent="0.25">
      <c r="D30" s="31"/>
      <c r="E30" s="31"/>
      <c r="F30" s="31"/>
    </row>
  </sheetData>
  <sheetProtection selectLockedCells="1" selectUnlockedCells="1"/>
  <mergeCells count="26">
    <mergeCell ref="A27:C27"/>
    <mergeCell ref="B13:C13"/>
    <mergeCell ref="B18:C18"/>
    <mergeCell ref="B3:C3"/>
    <mergeCell ref="B14:C14"/>
    <mergeCell ref="B9:C9"/>
    <mergeCell ref="B5:C5"/>
    <mergeCell ref="B6:C6"/>
    <mergeCell ref="B7:C7"/>
    <mergeCell ref="B8:C8"/>
    <mergeCell ref="A1:G2"/>
    <mergeCell ref="B4:C4"/>
    <mergeCell ref="B25:C25"/>
    <mergeCell ref="B26:C26"/>
    <mergeCell ref="B10:C10"/>
    <mergeCell ref="B11:C11"/>
    <mergeCell ref="B12:C12"/>
    <mergeCell ref="B15:C15"/>
    <mergeCell ref="B16:C16"/>
    <mergeCell ref="B17:C17"/>
    <mergeCell ref="B21:C21"/>
    <mergeCell ref="B24:C24"/>
    <mergeCell ref="B23:C23"/>
    <mergeCell ref="B22:C22"/>
    <mergeCell ref="B19:C19"/>
    <mergeCell ref="B20:C20"/>
  </mergeCells>
  <phoneticPr fontId="23" type="noConversion"/>
  <pageMargins left="0.78740157480314965" right="0.78740157480314965" top="0.9055118110236221" bottom="0.86614173228346458" header="0.51181102362204722" footer="0.47244094488188981"/>
  <pageSetup paperSize="9" scale="86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42578125" defaultRowHeight="12.75" x14ac:dyDescent="0.2"/>
  <cols>
    <col min="1" max="1" width="11.85546875" customWidth="1"/>
  </cols>
  <sheetData/>
  <sheetProtection selectLockedCells="1" selectUnlockedCells="1"/>
  <pageMargins left="0.39374999999999999" right="0.39374999999999999" top="0.90555555555555545" bottom="0.8666666666666667" header="0.51180555555555551" footer="0.47222222222222221"/>
  <pageSetup paperSize="77" pageOrder="overThenDown" orientation="landscape" useFirstPageNumber="1" horizontalDpi="300" verticalDpi="300"/>
  <headerFooter alignWithMargins="0">
    <oddHeader>&amp;C&amp;11NÁVRH ROZPOČTU - výdavková časť 2017, 2018, 2019</oddHeader>
    <oddFooter>&amp;C&amp;11Strana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42578125" defaultRowHeight="12.75" x14ac:dyDescent="0.2"/>
  <cols>
    <col min="1" max="1" width="11.85546875" customWidth="1"/>
  </cols>
  <sheetData/>
  <sheetProtection selectLockedCells="1" selectUnlockedCells="1"/>
  <pageMargins left="0.39374999999999999" right="0.39374999999999999" top="0.90555555555555545" bottom="0.8666666666666667" header="0.51180555555555551" footer="0.47222222222222221"/>
  <pageSetup paperSize="77" pageOrder="overThenDown" orientation="landscape" useFirstPageNumber="1" horizontalDpi="300" verticalDpi="300"/>
  <headerFooter alignWithMargins="0">
    <oddHeader>&amp;C&amp;11NÁVRH ROZPOČTU - výdavková časť 2017, 2018, 2019</oddHeader>
    <oddFooter>&amp;C&amp;11Strana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príjmy 2021</vt:lpstr>
      <vt:lpstr>výdavky 2021</vt:lpstr>
      <vt:lpstr>List2</vt:lpstr>
      <vt:lpstr>List3</vt:lpstr>
      <vt:lpstr>Hárok1</vt:lpstr>
      <vt:lpstr>Hárok2</vt:lpstr>
      <vt:lpstr>'príjmy 2021'!Oblasť_tlače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Zuzka</dc:creator>
  <cp:lastModifiedBy>Hp</cp:lastModifiedBy>
  <cp:lastPrinted>2022-03-11T08:07:41Z</cp:lastPrinted>
  <dcterms:created xsi:type="dcterms:W3CDTF">2017-09-26T11:33:06Z</dcterms:created>
  <dcterms:modified xsi:type="dcterms:W3CDTF">2022-03-17T09:50:52Z</dcterms:modified>
</cp:coreProperties>
</file>